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R5hsm03-lfsv01\波佐見町共有(lgwan)\310_総務課\04_選挙管理委員会\★整理済　01　選挙\03　町議選挙\R6年度\説明会\立候補説明会・事前審査\R6.8.20 説明会資料\2024.8.20町議選挙資料（波佐見町）\【資料2-2】公営制度記入例\"/>
    </mc:Choice>
  </mc:AlternateContent>
  <xr:revisionPtr revIDLastSave="0" documentId="13_ncr:1_{540D31E6-8C02-46F4-B773-A3379D887F8C}" xr6:coauthVersionLast="47" xr6:coauthVersionMax="47" xr10:uidLastSave="{00000000-0000-0000-0000-000000000000}"/>
  <bookViews>
    <workbookView xWindow="-110" yWindow="-110" windowWidth="19420" windowHeight="10300" firstSheet="7" activeTab="8" xr2:uid="{00000000-000D-0000-FFFF-FFFF00000000}"/>
  </bookViews>
  <sheets>
    <sheet name="基本情報" sheetId="2" r:id="rId1"/>
    <sheet name="P6.車両賃貸借契約書" sheetId="18" r:id="rId2"/>
    <sheet name="P7.運転契約書（運転手）" sheetId="19" r:id="rId3"/>
    <sheet name="P8.自動車燃料契約書" sheetId="21" r:id="rId4"/>
    <sheet name="P9.契約届出書" sheetId="1" r:id="rId5"/>
    <sheet name="P10.燃料代の確認申請書" sheetId="4" r:id="rId6"/>
    <sheet name="P11.自動車使用証明書（自動車）" sheetId="6" r:id="rId7"/>
    <sheet name="P12.自動車使用証明書（燃料）" sheetId="7" r:id="rId8"/>
    <sheet name="P13.自動車使用証明書（運転手）" sheetId="8" r:id="rId9"/>
  </sheets>
  <definedNames>
    <definedName name="_xlnm.Print_Area" localSheetId="5">'P10.燃料代の確認申請書'!$A$1:$AI$45</definedName>
    <definedName name="_xlnm.Print_Area" localSheetId="6">'P11.自動車使用証明書（自動車）'!$A$1:$AI$55</definedName>
    <definedName name="_xlnm.Print_Area" localSheetId="7">'P12.自動車使用証明書（燃料）'!$A$1:$AI$45</definedName>
    <definedName name="_xlnm.Print_Area" localSheetId="8">'P13.自動車使用証明書（運転手）'!$A$1:$AI$44</definedName>
    <definedName name="_xlnm.Print_Area" localSheetId="1">'P6.車両賃貸借契約書'!$A$1:$AD$49</definedName>
    <definedName name="_xlnm.Print_Area" localSheetId="2">'P7.運転契約書（運転手）'!$A$1:$AC$50</definedName>
    <definedName name="_xlnm.Print_Area" localSheetId="3">'P8.自動車燃料契約書'!$A$1:$AC$50</definedName>
    <definedName name="_xlnm.Print_Area" localSheetId="4">'P9.契約届出書'!$A$1:$AL$57</definedName>
    <definedName name="_xlnm.Print_Area" localSheetId="0">基本情報!$A$1:$S$64</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4" i="2" l="1"/>
  <c r="F39" i="2"/>
  <c r="F28" i="2"/>
  <c r="T39" i="2"/>
  <c r="U26" i="2"/>
  <c r="F50" i="2"/>
  <c r="U10" i="2"/>
  <c r="B9" i="21"/>
  <c r="B47" i="4"/>
  <c r="B48" i="4"/>
  <c r="AQ21" i="4"/>
  <c r="AU21" i="4"/>
  <c r="AJ42" i="4"/>
  <c r="AV21" i="4"/>
  <c r="AJ46" i="4"/>
  <c r="AN26" i="4"/>
  <c r="AL22" i="4"/>
  <c r="AL23" i="4"/>
  <c r="AL24" i="4"/>
  <c r="AL25" i="4"/>
  <c r="AJ43" i="4"/>
  <c r="H38" i="2"/>
  <c r="H27" i="2"/>
  <c r="K21" i="21"/>
  <c r="N14" i="18"/>
  <c r="K19" i="19"/>
  <c r="AE19" i="19"/>
  <c r="AW21" i="4"/>
  <c r="AA40" i="1"/>
  <c r="X40" i="1"/>
  <c r="AO21" i="4"/>
  <c r="B22" i="7"/>
  <c r="B23" i="7"/>
  <c r="B24" i="7"/>
  <c r="B25" i="7"/>
  <c r="B21" i="7"/>
  <c r="AJ30" i="4"/>
  <c r="V30" i="4"/>
  <c r="Q22" i="7"/>
  <c r="Q23" i="7"/>
  <c r="Q24" i="7"/>
  <c r="Q25" i="7"/>
  <c r="Q21" i="7"/>
  <c r="AI46" i="7"/>
  <c r="AC46" i="7"/>
  <c r="AE46" i="7"/>
  <c r="AJ45" i="4"/>
  <c r="Z46" i="7"/>
  <c r="AR21" i="4"/>
  <c r="AT21" i="4"/>
  <c r="AQ23" i="4"/>
  <c r="AQ22" i="4"/>
  <c r="AS21" i="4"/>
  <c r="AQ24" i="4"/>
  <c r="AU22" i="4"/>
  <c r="AU23" i="4"/>
  <c r="AW23" i="4"/>
  <c r="AO23" i="4"/>
  <c r="AU24" i="4"/>
  <c r="AW24" i="4"/>
  <c r="AO24" i="4"/>
  <c r="AT22" i="4"/>
  <c r="AR22" i="4"/>
  <c r="AS22" i="4"/>
  <c r="AS23" i="4"/>
  <c r="AT23" i="4"/>
  <c r="AR23" i="4"/>
  <c r="AK8" i="8"/>
  <c r="AK8" i="7"/>
  <c r="AN7" i="1"/>
  <c r="AK8" i="4"/>
  <c r="AK8" i="6"/>
  <c r="AW22" i="4"/>
  <c r="AV22" i="4"/>
  <c r="AV23" i="4"/>
  <c r="T49" i="2"/>
  <c r="B50" i="2"/>
  <c r="H49" i="2"/>
  <c r="T48" i="2"/>
  <c r="B49" i="2"/>
  <c r="B38" i="2"/>
  <c r="B27" i="2"/>
  <c r="AO22" i="4"/>
  <c r="AQ25" i="4"/>
  <c r="AU25" i="4"/>
  <c r="E62" i="2"/>
  <c r="C62" i="2"/>
  <c r="E48" i="2"/>
  <c r="C48" i="2"/>
  <c r="E37" i="2"/>
  <c r="C37" i="2"/>
  <c r="E26" i="2"/>
  <c r="C26" i="2"/>
  <c r="AW25" i="4"/>
  <c r="AU26" i="4"/>
  <c r="W23" i="7"/>
  <c r="W22" i="7"/>
  <c r="W21" i="7"/>
  <c r="AK21" i="7"/>
  <c r="AQ26" i="4"/>
  <c r="AS25" i="4"/>
  <c r="AT25" i="4"/>
  <c r="AR25" i="4"/>
  <c r="G41" i="1"/>
  <c r="AW26" i="4"/>
  <c r="AW27" i="4"/>
  <c r="AO25" i="4"/>
  <c r="AO26" i="4"/>
  <c r="AW28" i="4"/>
  <c r="V42" i="21"/>
  <c r="S42" i="21"/>
  <c r="P42" i="21"/>
  <c r="AV25" i="4"/>
  <c r="W25" i="7"/>
  <c r="L14" i="21"/>
  <c r="L13" i="21"/>
  <c r="T42" i="19"/>
  <c r="AE42" i="19"/>
  <c r="V39" i="19"/>
  <c r="AE39" i="19"/>
  <c r="C7" i="19"/>
  <c r="N7" i="19"/>
  <c r="AE7" i="19"/>
  <c r="I21" i="18"/>
  <c r="Q43" i="18"/>
  <c r="AJ44" i="7"/>
  <c r="Q44" i="21"/>
  <c r="Q41" i="19"/>
  <c r="AE41" i="19"/>
  <c r="AJ38" i="7"/>
  <c r="N21" i="7"/>
  <c r="AJ37" i="7"/>
  <c r="M21" i="7"/>
  <c r="AJ35" i="7"/>
  <c r="H21" i="7"/>
  <c r="AJ36" i="7"/>
  <c r="K21" i="7"/>
  <c r="K23" i="7"/>
  <c r="K24" i="7"/>
  <c r="K25" i="7"/>
  <c r="K22" i="7"/>
  <c r="D64" i="2"/>
  <c r="T64" i="2"/>
  <c r="T50" i="2"/>
  <c r="O21" i="18"/>
  <c r="D50" i="2"/>
  <c r="B63" i="2"/>
  <c r="Q16" i="19"/>
  <c r="Q18" i="18"/>
  <c r="Y9" i="8"/>
  <c r="Y9" i="7"/>
  <c r="Y9" i="6"/>
  <c r="Y9" i="4"/>
  <c r="AK9" i="4"/>
  <c r="AC8" i="1"/>
  <c r="C8" i="21"/>
  <c r="C5" i="18"/>
  <c r="I20" i="8"/>
  <c r="G20" i="8"/>
  <c r="I18" i="8"/>
  <c r="G18" i="8"/>
  <c r="D18" i="8"/>
  <c r="N16" i="8"/>
  <c r="N15" i="8"/>
  <c r="T17" i="7"/>
  <c r="AK17" i="7"/>
  <c r="T16" i="7"/>
  <c r="AK16" i="7"/>
  <c r="T15" i="7"/>
  <c r="AK15" i="7"/>
  <c r="N27" i="6"/>
  <c r="N25" i="6"/>
  <c r="K27" i="6"/>
  <c r="K25" i="6"/>
  <c r="L24" i="6"/>
  <c r="P17" i="4"/>
  <c r="M17" i="4"/>
  <c r="J17" i="4"/>
  <c r="I21" i="4"/>
  <c r="Z21" i="4"/>
  <c r="I22" i="4"/>
  <c r="Z22" i="4"/>
  <c r="I20" i="4"/>
  <c r="Z20" i="4"/>
  <c r="T50" i="21"/>
  <c r="T49" i="21"/>
  <c r="T48" i="21"/>
  <c r="K24" i="21"/>
  <c r="G18" i="21"/>
  <c r="G17" i="21"/>
  <c r="I14" i="21"/>
  <c r="I13" i="21"/>
  <c r="F13" i="21"/>
  <c r="I9" i="21"/>
  <c r="D21" i="21"/>
  <c r="G21" i="21"/>
  <c r="I21" i="21"/>
  <c r="T46" i="21"/>
  <c r="T45" i="21"/>
  <c r="N8" i="21"/>
  <c r="M18" i="8"/>
  <c r="B8" i="19"/>
  <c r="AE8" i="19"/>
  <c r="T46" i="19"/>
  <c r="AE46" i="19"/>
  <c r="T45" i="19"/>
  <c r="AE45" i="19"/>
  <c r="P39" i="19"/>
  <c r="S39" i="19"/>
  <c r="L16" i="19"/>
  <c r="AE16" i="19"/>
  <c r="L15" i="19"/>
  <c r="I16" i="19"/>
  <c r="I15" i="19"/>
  <c r="F15" i="19"/>
  <c r="S21" i="19"/>
  <c r="I21" i="19"/>
  <c r="I19" i="19"/>
  <c r="G19" i="19"/>
  <c r="D19" i="19"/>
  <c r="T43" i="19"/>
  <c r="AE43" i="19"/>
  <c r="AG37" i="1"/>
  <c r="AB38" i="1"/>
  <c r="AA38" i="1"/>
  <c r="X38" i="1"/>
  <c r="Y37" i="1"/>
  <c r="U37" i="1"/>
  <c r="J38" i="1"/>
  <c r="H38" i="1"/>
  <c r="I37" i="1"/>
  <c r="E37" i="1"/>
  <c r="I42" i="1"/>
  <c r="F42" i="1"/>
  <c r="M44" i="1"/>
  <c r="M42" i="1"/>
  <c r="M41" i="1"/>
  <c r="X43" i="1"/>
  <c r="V43" i="1"/>
  <c r="X41" i="1"/>
  <c r="U41" i="1"/>
  <c r="AC41" i="1"/>
  <c r="F14" i="21"/>
  <c r="Y40" i="1"/>
  <c r="Y38" i="1"/>
  <c r="V40" i="1"/>
  <c r="V38" i="1"/>
  <c r="W37" i="1"/>
  <c r="M39" i="1"/>
  <c r="M37" i="1"/>
  <c r="I38" i="1"/>
  <c r="F38" i="1"/>
  <c r="G37" i="1"/>
  <c r="W33" i="1"/>
  <c r="Y36" i="1"/>
  <c r="V36" i="1"/>
  <c r="Y34" i="1"/>
  <c r="V34" i="1"/>
  <c r="M35" i="1"/>
  <c r="M33" i="1"/>
  <c r="F34" i="1"/>
  <c r="I34" i="1"/>
  <c r="G33" i="1"/>
  <c r="AE21" i="19"/>
  <c r="AE15" i="19"/>
  <c r="AC33" i="1"/>
  <c r="F16" i="19"/>
  <c r="D20" i="8"/>
  <c r="AC37" i="1"/>
  <c r="I28" i="1"/>
  <c r="F28" i="1"/>
  <c r="G27" i="1"/>
  <c r="Y29" i="1"/>
  <c r="V29" i="1"/>
  <c r="Y28" i="1"/>
  <c r="V28" i="1"/>
  <c r="I6" i="18"/>
  <c r="B6" i="18"/>
  <c r="V41" i="18"/>
  <c r="S41" i="18"/>
  <c r="P41" i="18"/>
  <c r="T49" i="18"/>
  <c r="T48" i="18"/>
  <c r="T47" i="18"/>
  <c r="T45" i="18"/>
  <c r="T44" i="18"/>
  <c r="L18" i="18"/>
  <c r="L17" i="18"/>
  <c r="I18" i="18"/>
  <c r="I17" i="18"/>
  <c r="F18" i="18"/>
  <c r="F17" i="18"/>
  <c r="L14" i="18"/>
  <c r="J14" i="18"/>
  <c r="G14" i="18"/>
  <c r="D14" i="18"/>
  <c r="N5" i="18"/>
  <c r="W27" i="1"/>
  <c r="R24" i="6"/>
  <c r="AC27" i="1"/>
  <c r="I20" i="18"/>
  <c r="F26" i="6"/>
  <c r="G26" i="6"/>
  <c r="D26" i="6"/>
  <c r="B26" i="6"/>
  <c r="B24" i="6"/>
  <c r="Q25" i="4"/>
  <c r="Z25" i="4"/>
  <c r="O25" i="4"/>
  <c r="L25" i="4"/>
  <c r="H25" i="4"/>
  <c r="Q21" i="6"/>
  <c r="Q20" i="6"/>
  <c r="Q19" i="6"/>
  <c r="AR24" i="4"/>
  <c r="AT24" i="4"/>
  <c r="AS24" i="4"/>
  <c r="W11" i="6"/>
  <c r="W11" i="4"/>
  <c r="AK11" i="4"/>
  <c r="AR26" i="4"/>
  <c r="AS26" i="4"/>
  <c r="AT26" i="4"/>
  <c r="M29" i="1"/>
  <c r="M28" i="1"/>
  <c r="M27" i="1"/>
  <c r="AV24" i="4"/>
  <c r="W11" i="8"/>
  <c r="AV26" i="4"/>
  <c r="AB10" i="1"/>
  <c r="W11" i="7"/>
  <c r="L31" i="4"/>
  <c r="W24" i="7"/>
  <c r="L32" i="4"/>
  <c r="V32" i="4"/>
  <c r="V31" i="4"/>
  <c r="H27" i="4"/>
  <c r="AF46"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迎悟</author>
  </authors>
  <commentList>
    <comment ref="B64" authorId="0" shapeId="0" xr:uid="{00000000-0006-0000-0000-000001000000}">
      <text>
        <r>
          <rPr>
            <b/>
            <sz val="9"/>
            <color indexed="10"/>
            <rFont val="ＭＳ Ｐゴシック"/>
            <family val="3"/>
            <charset val="128"/>
          </rPr>
          <t>１日あたりの平均供給量（概算）</t>
        </r>
      </text>
    </comment>
    <comment ref="G64" authorId="0" shapeId="0" xr:uid="{00000000-0006-0000-0000-000002000000}">
      <text>
        <r>
          <rPr>
            <b/>
            <sz val="9"/>
            <color indexed="10"/>
            <rFont val="ＭＳ Ｐゴシック"/>
            <family val="3"/>
            <charset val="128"/>
          </rPr>
          <t>契約届出書に反映されます。</t>
        </r>
      </text>
    </comment>
  </commentList>
</comments>
</file>

<file path=xl/sharedStrings.xml><?xml version="1.0" encoding="utf-8"?>
<sst xmlns="http://schemas.openxmlformats.org/spreadsheetml/2006/main" count="729" uniqueCount="354">
  <si>
    <t>（選挙運動用自動車の使用等の契約届出書の様式）（第２条関係）</t>
    <rPh sb="1" eb="3">
      <t>センキョ</t>
    </rPh>
    <rPh sb="3" eb="6">
      <t>ウンドウヨウ</t>
    </rPh>
    <rPh sb="6" eb="9">
      <t>ジドウシャ</t>
    </rPh>
    <rPh sb="10" eb="12">
      <t>シヨウ</t>
    </rPh>
    <rPh sb="12" eb="13">
      <t>トウ</t>
    </rPh>
    <rPh sb="14" eb="16">
      <t>ケイヤク</t>
    </rPh>
    <rPh sb="16" eb="19">
      <t>トドケデショ</t>
    </rPh>
    <rPh sb="20" eb="22">
      <t>ヨウシキ</t>
    </rPh>
    <rPh sb="24" eb="25">
      <t>ダイ</t>
    </rPh>
    <rPh sb="26" eb="27">
      <t>ジョウ</t>
    </rPh>
    <rPh sb="27" eb="29">
      <t>カンケイ</t>
    </rPh>
    <phoneticPr fontId="1"/>
  </si>
  <si>
    <t>選挙運動用自動車の使用の契約届出書</t>
    <rPh sb="0" eb="2">
      <t>センキョ</t>
    </rPh>
    <rPh sb="2" eb="5">
      <t>ウンドウヨウ</t>
    </rPh>
    <rPh sb="5" eb="8">
      <t>ジドウシャ</t>
    </rPh>
    <rPh sb="9" eb="11">
      <t>シヨウ</t>
    </rPh>
    <rPh sb="12" eb="14">
      <t>ケイヤク</t>
    </rPh>
    <rPh sb="14" eb="17">
      <t>トドケデショ</t>
    </rPh>
    <phoneticPr fontId="1"/>
  </si>
  <si>
    <t>次のとおり選挙運動用自動車の使用の契約を締結したので届け出ます。</t>
    <rPh sb="0" eb="1">
      <t>ツギ</t>
    </rPh>
    <rPh sb="5" eb="7">
      <t>センキョ</t>
    </rPh>
    <rPh sb="7" eb="10">
      <t>ウンドウヨウ</t>
    </rPh>
    <rPh sb="10" eb="13">
      <t>ジドウシャ</t>
    </rPh>
    <rPh sb="14" eb="16">
      <t>シヨウ</t>
    </rPh>
    <rPh sb="17" eb="19">
      <t>ケイヤク</t>
    </rPh>
    <rPh sb="20" eb="22">
      <t>テイケツ</t>
    </rPh>
    <rPh sb="26" eb="27">
      <t>トド</t>
    </rPh>
    <rPh sb="28" eb="29">
      <t>デ</t>
    </rPh>
    <phoneticPr fontId="1"/>
  </si>
  <si>
    <t>月</t>
    <rPh sb="0" eb="1">
      <t>ガツ</t>
    </rPh>
    <phoneticPr fontId="1"/>
  </si>
  <si>
    <t>日</t>
    <rPh sb="0" eb="1">
      <t>ニチ</t>
    </rPh>
    <phoneticPr fontId="1"/>
  </si>
  <si>
    <t>年</t>
    <rPh sb="0" eb="1">
      <t>ネン</t>
    </rPh>
    <phoneticPr fontId="1"/>
  </si>
  <si>
    <t>印</t>
    <rPh sb="0" eb="1">
      <t>イン</t>
    </rPh>
    <phoneticPr fontId="1"/>
  </si>
  <si>
    <t>記</t>
    <rPh sb="0" eb="1">
      <t>キ</t>
    </rPh>
    <phoneticPr fontId="1"/>
  </si>
  <si>
    <t>１</t>
    <phoneticPr fontId="1"/>
  </si>
  <si>
    <t>候補者</t>
    <rPh sb="0" eb="3">
      <t>コウホシャ</t>
    </rPh>
    <phoneticPr fontId="1"/>
  </si>
  <si>
    <t>一般乗用旅客自動車運送事業者との契約による場合</t>
    <rPh sb="0" eb="2">
      <t>イッパン</t>
    </rPh>
    <rPh sb="2" eb="4">
      <t>ジョウヨウ</t>
    </rPh>
    <rPh sb="4" eb="6">
      <t>リョカク</t>
    </rPh>
    <rPh sb="6" eb="9">
      <t>ジドウシャ</t>
    </rPh>
    <rPh sb="9" eb="11">
      <t>ウンソウ</t>
    </rPh>
    <rPh sb="11" eb="14">
      <t>ジギョウシャ</t>
    </rPh>
    <rPh sb="16" eb="18">
      <t>ケイヤク</t>
    </rPh>
    <rPh sb="21" eb="23">
      <t>バアイ</t>
    </rPh>
    <phoneticPr fontId="1"/>
  </si>
  <si>
    <t>契約年月日</t>
    <rPh sb="0" eb="2">
      <t>ケイヤク</t>
    </rPh>
    <rPh sb="2" eb="5">
      <t>ネンガッピ</t>
    </rPh>
    <phoneticPr fontId="1"/>
  </si>
  <si>
    <t>契約内容</t>
    <rPh sb="0" eb="2">
      <t>ケイヤク</t>
    </rPh>
    <rPh sb="2" eb="4">
      <t>ナイヨウ</t>
    </rPh>
    <phoneticPr fontId="1"/>
  </si>
  <si>
    <t>運送契約期間</t>
    <rPh sb="0" eb="2">
      <t>ウンソウ</t>
    </rPh>
    <rPh sb="2" eb="4">
      <t>ケイヤク</t>
    </rPh>
    <rPh sb="4" eb="6">
      <t>キカン</t>
    </rPh>
    <phoneticPr fontId="1"/>
  </si>
  <si>
    <t>運送契約金額</t>
    <rPh sb="0" eb="2">
      <t>ウンソウ</t>
    </rPh>
    <rPh sb="2" eb="4">
      <t>ケイヤク</t>
    </rPh>
    <rPh sb="4" eb="6">
      <t>キンガク</t>
    </rPh>
    <phoneticPr fontId="1"/>
  </si>
  <si>
    <t>備　考</t>
    <rPh sb="0" eb="1">
      <t>ビ</t>
    </rPh>
    <rPh sb="2" eb="3">
      <t>コウ</t>
    </rPh>
    <phoneticPr fontId="1"/>
  </si>
  <si>
    <t>２</t>
    <phoneticPr fontId="1"/>
  </si>
  <si>
    <t>１に掲げる場合以外の場合</t>
    <rPh sb="2" eb="3">
      <t>カカ</t>
    </rPh>
    <rPh sb="5" eb="7">
      <t>バアイ</t>
    </rPh>
    <rPh sb="7" eb="9">
      <t>イガイ</t>
    </rPh>
    <rPh sb="10" eb="12">
      <t>バアイ</t>
    </rPh>
    <phoneticPr fontId="1"/>
  </si>
  <si>
    <t xml:space="preserve">項目 </t>
    <rPh sb="0" eb="2">
      <t>コウモク</t>
    </rPh>
    <phoneticPr fontId="1"/>
  </si>
  <si>
    <t xml:space="preserve"> 区分</t>
    <rPh sb="1" eb="3">
      <t>クブン</t>
    </rPh>
    <phoneticPr fontId="1"/>
  </si>
  <si>
    <t>借入れ期間等</t>
    <rPh sb="0" eb="2">
      <t>カリイ</t>
    </rPh>
    <rPh sb="3" eb="5">
      <t>キカン</t>
    </rPh>
    <rPh sb="5" eb="6">
      <t>トウ</t>
    </rPh>
    <phoneticPr fontId="1"/>
  </si>
  <si>
    <t>契約金額</t>
    <rPh sb="0" eb="2">
      <t>ケイヤク</t>
    </rPh>
    <rPh sb="2" eb="4">
      <t>キンガク</t>
    </rPh>
    <phoneticPr fontId="1"/>
  </si>
  <si>
    <t>自動車の
借入れ</t>
    <rPh sb="0" eb="3">
      <t>ジドウシャ</t>
    </rPh>
    <rPh sb="5" eb="7">
      <t>カリイ</t>
    </rPh>
    <phoneticPr fontId="1"/>
  </si>
  <si>
    <t>運転手
の雇用</t>
    <rPh sb="0" eb="3">
      <t>ウンテンシュ</t>
    </rPh>
    <rPh sb="5" eb="7">
      <t>コヨウ</t>
    </rPh>
    <phoneticPr fontId="1"/>
  </si>
  <si>
    <t>燃料代</t>
    <rPh sb="0" eb="2">
      <t>ネンリョウ</t>
    </rPh>
    <rPh sb="2" eb="3">
      <t>ダイ</t>
    </rPh>
    <phoneticPr fontId="1"/>
  </si>
  <si>
    <t>　契約届出書には、契約書の写しを添付してください。</t>
    <rPh sb="1" eb="3">
      <t>ケイヤク</t>
    </rPh>
    <rPh sb="3" eb="6">
      <t>トドケデショ</t>
    </rPh>
    <rPh sb="9" eb="12">
      <t>ケイヤクショ</t>
    </rPh>
    <rPh sb="13" eb="14">
      <t>ウツ</t>
    </rPh>
    <rPh sb="16" eb="18">
      <t>テンプ</t>
    </rPh>
    <phoneticPr fontId="1"/>
  </si>
  <si>
    <t>(1)</t>
    <phoneticPr fontId="1"/>
  </si>
  <si>
    <t>(2)</t>
    <phoneticPr fontId="1"/>
  </si>
  <si>
    <t>(3)</t>
    <phoneticPr fontId="1"/>
  </si>
  <si>
    <t>２の「契約内容」欄の「契約金額」には、契約の見込額を記載して差し支えありません。）</t>
    <phoneticPr fontId="1"/>
  </si>
  <si>
    <t>(4)</t>
    <phoneticPr fontId="1"/>
  </si>
  <si>
    <t>　１の「契約内容」欄の「運送契約金額」及び２の「契約内容」欄の「契約金額」（「運転手の雇用」を除</t>
    <phoneticPr fontId="1"/>
  </si>
  <si>
    <t>※姓と名の間は一字分あけることが望ましい。</t>
    <rPh sb="1" eb="2">
      <t>セイ</t>
    </rPh>
    <rPh sb="3" eb="4">
      <t>メイ</t>
    </rPh>
    <rPh sb="5" eb="6">
      <t>アイダ</t>
    </rPh>
    <rPh sb="7" eb="9">
      <t>イチジ</t>
    </rPh>
    <rPh sb="9" eb="10">
      <t>ブン</t>
    </rPh>
    <rPh sb="16" eb="17">
      <t>ノゾ</t>
    </rPh>
    <phoneticPr fontId="1"/>
  </si>
  <si>
    <t>４</t>
    <phoneticPr fontId="1"/>
  </si>
  <si>
    <t>（選挙運動用自動車の燃料代等の確認申請書の様式）（第３条関係）</t>
    <rPh sb="1" eb="3">
      <t>センキョ</t>
    </rPh>
    <rPh sb="3" eb="6">
      <t>ウンドウヨウ</t>
    </rPh>
    <rPh sb="6" eb="9">
      <t>ジドウシャ</t>
    </rPh>
    <rPh sb="10" eb="12">
      <t>ネンリョウ</t>
    </rPh>
    <rPh sb="12" eb="13">
      <t>ダイ</t>
    </rPh>
    <rPh sb="13" eb="14">
      <t>トウ</t>
    </rPh>
    <rPh sb="15" eb="17">
      <t>カクニン</t>
    </rPh>
    <rPh sb="17" eb="20">
      <t>シンセイショ</t>
    </rPh>
    <rPh sb="21" eb="23">
      <t>ヨウシキ</t>
    </rPh>
    <rPh sb="25" eb="26">
      <t>ダイ</t>
    </rPh>
    <rPh sb="27" eb="28">
      <t>ジョウ</t>
    </rPh>
    <rPh sb="28" eb="30">
      <t>カンケイ</t>
    </rPh>
    <phoneticPr fontId="1"/>
  </si>
  <si>
    <t>３</t>
    <phoneticPr fontId="1"/>
  </si>
  <si>
    <t>燃料の供給を受ける選挙運動用自動車の自動車登録番号又は車両番号</t>
    <rPh sb="0" eb="2">
      <t>ネンリョウ</t>
    </rPh>
    <rPh sb="3" eb="5">
      <t>キョウキュウ</t>
    </rPh>
    <rPh sb="6" eb="7">
      <t>ウ</t>
    </rPh>
    <rPh sb="9" eb="11">
      <t>センキョ</t>
    </rPh>
    <rPh sb="11" eb="14">
      <t>ウンドウヨウ</t>
    </rPh>
    <rPh sb="14" eb="17">
      <t>ジドウシャ</t>
    </rPh>
    <rPh sb="18" eb="21">
      <t>ジドウシャ</t>
    </rPh>
    <rPh sb="21" eb="23">
      <t>トウロク</t>
    </rPh>
    <rPh sb="23" eb="25">
      <t>バンゴウ</t>
    </rPh>
    <rPh sb="25" eb="26">
      <t>マタ</t>
    </rPh>
    <rPh sb="27" eb="29">
      <t>シャリョウ</t>
    </rPh>
    <rPh sb="29" eb="31">
      <t>バンゴウ</t>
    </rPh>
    <phoneticPr fontId="1"/>
  </si>
  <si>
    <t>円</t>
    <rPh sb="0" eb="1">
      <t>エン</t>
    </rPh>
    <phoneticPr fontId="1"/>
  </si>
  <si>
    <t>区分</t>
    <rPh sb="0" eb="2">
      <t>クブン</t>
    </rPh>
    <phoneticPr fontId="1"/>
  </si>
  <si>
    <t>購入金額</t>
    <rPh sb="0" eb="2">
      <t>コウニュウ</t>
    </rPh>
    <rPh sb="2" eb="4">
      <t>キンガク</t>
    </rPh>
    <phoneticPr fontId="1"/>
  </si>
  <si>
    <t>左のうち確認済又は確認申請金額</t>
    <rPh sb="0" eb="1">
      <t>ヒダリ</t>
    </rPh>
    <rPh sb="4" eb="6">
      <t>カクニン</t>
    </rPh>
    <rPh sb="6" eb="7">
      <t>ス</t>
    </rPh>
    <rPh sb="7" eb="8">
      <t>マタ</t>
    </rPh>
    <rPh sb="9" eb="11">
      <t>カクニン</t>
    </rPh>
    <rPh sb="11" eb="13">
      <t>シンセイ</t>
    </rPh>
    <rPh sb="13" eb="15">
      <t>キンガク</t>
    </rPh>
    <phoneticPr fontId="1"/>
  </si>
  <si>
    <t>前回までの累積金額(a)</t>
    <rPh sb="0" eb="2">
      <t>ゼンカイ</t>
    </rPh>
    <rPh sb="5" eb="7">
      <t>ルイセキ</t>
    </rPh>
    <rPh sb="7" eb="9">
      <t>キンガク</t>
    </rPh>
    <phoneticPr fontId="1"/>
  </si>
  <si>
    <t>今回購入金額(b)</t>
    <rPh sb="0" eb="2">
      <t>コンカイ</t>
    </rPh>
    <rPh sb="2" eb="4">
      <t>コウニュウ</t>
    </rPh>
    <rPh sb="4" eb="6">
      <t>キンガク</t>
    </rPh>
    <phoneticPr fontId="1"/>
  </si>
  <si>
    <t>燃料代計(a+b)</t>
    <rPh sb="0" eb="2">
      <t>ネンリョウ</t>
    </rPh>
    <rPh sb="2" eb="3">
      <t>ダイ</t>
    </rPh>
    <rPh sb="3" eb="4">
      <t>ケイ</t>
    </rPh>
    <rPh sb="4" eb="5">
      <t>キンガク</t>
    </rPh>
    <phoneticPr fontId="1"/>
  </si>
  <si>
    <t>備考</t>
    <rPh sb="0" eb="2">
      <t>ビコウ</t>
    </rPh>
    <phoneticPr fontId="1"/>
  </si>
  <si>
    <t>円</t>
    <rPh sb="0" eb="1">
      <t>エン</t>
    </rPh>
    <phoneticPr fontId="1"/>
  </si>
  <si>
    <t>(3)</t>
  </si>
  <si>
    <t>(4)</t>
  </si>
  <si>
    <t>(5)</t>
  </si>
  <si>
    <t>　「前回までの累積金額」には、他の燃料供給業者から購入した金額をも含めて記載してください。</t>
    <phoneticPr fontId="1"/>
  </si>
  <si>
    <t>円</t>
    <rPh sb="0" eb="1">
      <t>エン</t>
    </rPh>
    <phoneticPr fontId="1"/>
  </si>
  <si>
    <t>選挙運動用自動車使用証明書（自動車）</t>
    <rPh sb="0" eb="2">
      <t>センキョ</t>
    </rPh>
    <rPh sb="2" eb="5">
      <t>ウンドウヨウ</t>
    </rPh>
    <rPh sb="5" eb="8">
      <t>ジドウシャ</t>
    </rPh>
    <rPh sb="8" eb="10">
      <t>シヨウ</t>
    </rPh>
    <rPh sb="10" eb="13">
      <t>ショウメイショ</t>
    </rPh>
    <rPh sb="14" eb="17">
      <t>ジドウシャ</t>
    </rPh>
    <phoneticPr fontId="1"/>
  </si>
  <si>
    <t>　次のとおり選挙運動用自動車を使用したものであることを証明します。</t>
    <rPh sb="6" eb="8">
      <t>センキョ</t>
    </rPh>
    <rPh sb="8" eb="11">
      <t>ウンドウヨウ</t>
    </rPh>
    <rPh sb="11" eb="14">
      <t>ジドウシャ</t>
    </rPh>
    <rPh sb="15" eb="17">
      <t>シヨウ</t>
    </rPh>
    <rPh sb="27" eb="29">
      <t>ショウメイ</t>
    </rPh>
    <phoneticPr fontId="1"/>
  </si>
  <si>
    <t>運送等の契約区分</t>
    <rPh sb="0" eb="2">
      <t>ウンソウ</t>
    </rPh>
    <rPh sb="2" eb="3">
      <t>トウ</t>
    </rPh>
    <rPh sb="4" eb="6">
      <t>ケイヤク</t>
    </rPh>
    <rPh sb="6" eb="8">
      <t>クブン</t>
    </rPh>
    <phoneticPr fontId="1"/>
  </si>
  <si>
    <t>該当する方の番号に○をしてください。</t>
    <rPh sb="0" eb="2">
      <t>ガイトウ</t>
    </rPh>
    <rPh sb="4" eb="5">
      <t>ホウ</t>
    </rPh>
    <rPh sb="6" eb="8">
      <t>バンゴウ</t>
    </rPh>
    <phoneticPr fontId="1"/>
  </si>
  <si>
    <t>２</t>
    <phoneticPr fontId="1"/>
  </si>
  <si>
    <t>　上記１に掲げる場合以外の場合</t>
    <rPh sb="1" eb="3">
      <t>ジョウキ</t>
    </rPh>
    <rPh sb="5" eb="6">
      <t>カカ</t>
    </rPh>
    <rPh sb="8" eb="10">
      <t>バアイ</t>
    </rPh>
    <rPh sb="10" eb="12">
      <t>イガイ</t>
    </rPh>
    <rPh sb="13" eb="15">
      <t>バアイ</t>
    </rPh>
    <phoneticPr fontId="1"/>
  </si>
  <si>
    <t xml:space="preserve"> 車種及び自動車登録</t>
    <rPh sb="1" eb="3">
      <t>シャシュ</t>
    </rPh>
    <rPh sb="3" eb="4">
      <t>オヨ</t>
    </rPh>
    <rPh sb="5" eb="8">
      <t>ジドウシャ</t>
    </rPh>
    <rPh sb="8" eb="10">
      <t>トウロク</t>
    </rPh>
    <phoneticPr fontId="1"/>
  </si>
  <si>
    <t xml:space="preserve"> 番号又は車両番号</t>
    <rPh sb="1" eb="3">
      <t>バンゴウ</t>
    </rPh>
    <rPh sb="3" eb="4">
      <t>マタ</t>
    </rPh>
    <rPh sb="5" eb="7">
      <t>シャリョウ</t>
    </rPh>
    <rPh sb="7" eb="9">
      <t>バンゴウ</t>
    </rPh>
    <phoneticPr fontId="1"/>
  </si>
  <si>
    <t>運送等年月日</t>
    <rPh sb="0" eb="2">
      <t>ウンソウ</t>
    </rPh>
    <rPh sb="2" eb="3">
      <t>トウ</t>
    </rPh>
    <rPh sb="3" eb="6">
      <t>ネンガッピ</t>
    </rPh>
    <phoneticPr fontId="1"/>
  </si>
  <si>
    <t>運送等金額（円）</t>
    <rPh sb="0" eb="2">
      <t>ウンソウ</t>
    </rPh>
    <rPh sb="2" eb="3">
      <t>トウ</t>
    </rPh>
    <rPh sb="3" eb="5">
      <t>キンガク</t>
    </rPh>
    <rPh sb="6" eb="7">
      <t>エン</t>
    </rPh>
    <phoneticPr fontId="1"/>
  </si>
  <si>
    <t>　公費負担の限度額は、選挙運動用自動車１台につき１日当たり次の金額までです。</t>
    <phoneticPr fontId="1"/>
  </si>
  <si>
    <t>1)　一般乗用旅客自動車運送事業者との運送契約による場合　64,500円</t>
    <phoneticPr fontId="1"/>
  </si>
  <si>
    <t>　「運送等金額」には、消費税額を含んだ金額を記載してください。</t>
    <phoneticPr fontId="1"/>
  </si>
  <si>
    <t>(6)</t>
    <phoneticPr fontId="1"/>
  </si>
  <si>
    <t>(7)</t>
    <phoneticPr fontId="1"/>
  </si>
  <si>
    <t>(8)</t>
    <phoneticPr fontId="1"/>
  </si>
  <si>
    <t>　(6)の場合には候補者の指定した契約以外の契約及び(7)の場合には候補者の指定した選挙運動用自動車以</t>
    <phoneticPr fontId="1"/>
  </si>
  <si>
    <t>　備　考</t>
    <rPh sb="1" eb="2">
      <t>ビ</t>
    </rPh>
    <rPh sb="3" eb="4">
      <t>コウ</t>
    </rPh>
    <phoneticPr fontId="1"/>
  </si>
  <si>
    <t>請求することはできません。</t>
    <phoneticPr fontId="1"/>
  </si>
  <si>
    <t>選挙運動用自動車使用証明書（燃料）</t>
    <rPh sb="0" eb="2">
      <t>センキョ</t>
    </rPh>
    <rPh sb="2" eb="5">
      <t>ウンドウヨウ</t>
    </rPh>
    <rPh sb="5" eb="8">
      <t>ジドウシャ</t>
    </rPh>
    <rPh sb="8" eb="10">
      <t>シヨウ</t>
    </rPh>
    <rPh sb="10" eb="13">
      <t>ショウメイショ</t>
    </rPh>
    <rPh sb="14" eb="16">
      <t>ネンリョウ</t>
    </rPh>
    <phoneticPr fontId="1"/>
  </si>
  <si>
    <t>　次のとおり燃料を使用したものであることを証明します。</t>
    <rPh sb="6" eb="8">
      <t>ネンリョウ</t>
    </rPh>
    <rPh sb="9" eb="11">
      <t>シヨウ</t>
    </rPh>
    <rPh sb="21" eb="23">
      <t>ショウメイ</t>
    </rPh>
    <phoneticPr fontId="1"/>
  </si>
  <si>
    <t>燃料供給年月日</t>
    <rPh sb="0" eb="2">
      <t>ネンリョウ</t>
    </rPh>
    <rPh sb="2" eb="4">
      <t>キョウキュウ</t>
    </rPh>
    <rPh sb="4" eb="7">
      <t>ネンガッピ</t>
    </rPh>
    <phoneticPr fontId="1"/>
  </si>
  <si>
    <t xml:space="preserve"> 燃料の供給を受けた選挙</t>
    <rPh sb="1" eb="3">
      <t>ネンリョウ</t>
    </rPh>
    <rPh sb="4" eb="6">
      <t>キョウキュウ</t>
    </rPh>
    <rPh sb="7" eb="8">
      <t>ウ</t>
    </rPh>
    <rPh sb="10" eb="12">
      <t>センキョ</t>
    </rPh>
    <phoneticPr fontId="1"/>
  </si>
  <si>
    <t xml:space="preserve"> 運動用自動車の自動車登</t>
    <rPh sb="1" eb="4">
      <t>ウンドウヨウ</t>
    </rPh>
    <rPh sb="4" eb="7">
      <t>ジドウシャ</t>
    </rPh>
    <rPh sb="8" eb="11">
      <t>ジドウシャ</t>
    </rPh>
    <rPh sb="11" eb="12">
      <t>ノボル</t>
    </rPh>
    <phoneticPr fontId="1"/>
  </si>
  <si>
    <t xml:space="preserve"> 録番号又は車両番号</t>
    <rPh sb="1" eb="2">
      <t>ロク</t>
    </rPh>
    <rPh sb="2" eb="4">
      <t>バンゴウ</t>
    </rPh>
    <rPh sb="4" eb="5">
      <t>マタ</t>
    </rPh>
    <rPh sb="6" eb="8">
      <t>シャリョウ</t>
    </rPh>
    <rPh sb="8" eb="10">
      <t>バンゴウ</t>
    </rPh>
    <phoneticPr fontId="1"/>
  </si>
  <si>
    <t>燃料供給量</t>
    <rPh sb="0" eb="2">
      <t>ネンリョウ</t>
    </rPh>
    <rPh sb="2" eb="4">
      <t>キョウキュウ</t>
    </rPh>
    <rPh sb="4" eb="5">
      <t>リョウ</t>
    </rPh>
    <phoneticPr fontId="1"/>
  </si>
  <si>
    <t>燃料供給金額</t>
    <rPh sb="0" eb="2">
      <t>ネンリョウ</t>
    </rPh>
    <rPh sb="2" eb="4">
      <t>キョウキュウ</t>
    </rPh>
    <rPh sb="4" eb="6">
      <t>キンガク</t>
    </rPh>
    <phoneticPr fontId="1"/>
  </si>
  <si>
    <t>ℓ</t>
    <phoneticPr fontId="1"/>
  </si>
  <si>
    <t>さい。</t>
    <phoneticPr fontId="1"/>
  </si>
  <si>
    <t>　公費負担の限度額は、候補者から燃料供給業者に提出された確認書に記載された金額までです。</t>
    <phoneticPr fontId="1"/>
  </si>
  <si>
    <t>（選挙運動用自動車使用証明書の様式）（第５条関係）</t>
    <rPh sb="1" eb="3">
      <t>センキョ</t>
    </rPh>
    <rPh sb="3" eb="6">
      <t>ウンドウヨウ</t>
    </rPh>
    <rPh sb="6" eb="9">
      <t>ジドウシャ</t>
    </rPh>
    <rPh sb="9" eb="11">
      <t>シヨウ</t>
    </rPh>
    <rPh sb="11" eb="14">
      <t>ショウメイショ</t>
    </rPh>
    <rPh sb="15" eb="17">
      <t>ヨウシキ</t>
    </rPh>
    <rPh sb="19" eb="20">
      <t>ダイ</t>
    </rPh>
    <rPh sb="21" eb="22">
      <t>ジョウ</t>
    </rPh>
    <rPh sb="22" eb="24">
      <t>カンケイ</t>
    </rPh>
    <phoneticPr fontId="1"/>
  </si>
  <si>
    <t>選挙運動用自動車使用証明書（運転手）</t>
    <rPh sb="0" eb="2">
      <t>センキョ</t>
    </rPh>
    <rPh sb="2" eb="5">
      <t>ウンドウヨウ</t>
    </rPh>
    <rPh sb="5" eb="8">
      <t>ジドウシャ</t>
    </rPh>
    <rPh sb="8" eb="10">
      <t>シヨウ</t>
    </rPh>
    <rPh sb="10" eb="13">
      <t>ショウメイショ</t>
    </rPh>
    <rPh sb="14" eb="17">
      <t>ウンテンシュ</t>
    </rPh>
    <phoneticPr fontId="1"/>
  </si>
  <si>
    <t>　次のとおり運転手を使用したものであることを証明します。</t>
    <rPh sb="6" eb="9">
      <t>ウンテンシュ</t>
    </rPh>
    <rPh sb="10" eb="12">
      <t>シヨウ</t>
    </rPh>
    <rPh sb="22" eb="24">
      <t>ショウメイ</t>
    </rPh>
    <phoneticPr fontId="1"/>
  </si>
  <si>
    <t>運転手の氏名及び住所</t>
    <rPh sb="0" eb="3">
      <t>ウンテンシュ</t>
    </rPh>
    <rPh sb="4" eb="6">
      <t>シメイ</t>
    </rPh>
    <rPh sb="6" eb="7">
      <t>オヨ</t>
    </rPh>
    <rPh sb="8" eb="10">
      <t>ジュウショ</t>
    </rPh>
    <phoneticPr fontId="1"/>
  </si>
  <si>
    <t>雇用年月日</t>
    <rPh sb="0" eb="2">
      <t>コヨウ</t>
    </rPh>
    <rPh sb="2" eb="5">
      <t>ネンガッピ</t>
    </rPh>
    <phoneticPr fontId="1"/>
  </si>
  <si>
    <t>報酬の額</t>
    <rPh sb="0" eb="2">
      <t>ホウシュウ</t>
    </rPh>
    <rPh sb="3" eb="4">
      <t>ガク</t>
    </rPh>
    <phoneticPr fontId="1"/>
  </si>
  <si>
    <t>～</t>
    <phoneticPr fontId="1"/>
  </si>
  <si>
    <t>住所</t>
    <rPh sb="0" eb="2">
      <t>ジュウショ</t>
    </rPh>
    <phoneticPr fontId="1"/>
  </si>
  <si>
    <t>商社名</t>
    <rPh sb="0" eb="2">
      <t>ショウシャ</t>
    </rPh>
    <rPh sb="2" eb="3">
      <t>メイ</t>
    </rPh>
    <phoneticPr fontId="1"/>
  </si>
  <si>
    <t>代表者</t>
    <rPh sb="0" eb="3">
      <t>ダイヒョウシャ</t>
    </rPh>
    <phoneticPr fontId="1"/>
  </si>
  <si>
    <t>氏名</t>
    <rPh sb="0" eb="2">
      <t>シメイ</t>
    </rPh>
    <phoneticPr fontId="1"/>
  </si>
  <si>
    <t>車種</t>
    <rPh sb="0" eb="2">
      <t>シャシュ</t>
    </rPh>
    <phoneticPr fontId="1"/>
  </si>
  <si>
    <t>運輸支局</t>
    <rPh sb="0" eb="2">
      <t>ウンユ</t>
    </rPh>
    <rPh sb="2" eb="4">
      <t>シキョク</t>
    </rPh>
    <phoneticPr fontId="1"/>
  </si>
  <si>
    <t>種類用途分類</t>
    <rPh sb="0" eb="2">
      <t>シュルイ</t>
    </rPh>
    <rPh sb="2" eb="4">
      <t>ヨウト</t>
    </rPh>
    <rPh sb="4" eb="6">
      <t>ブンルイ</t>
    </rPh>
    <phoneticPr fontId="1"/>
  </si>
  <si>
    <t>登録番号</t>
    <rPh sb="0" eb="2">
      <t>トウロク</t>
    </rPh>
    <rPh sb="2" eb="4">
      <t>バンゴウ</t>
    </rPh>
    <phoneticPr fontId="1"/>
  </si>
  <si>
    <t>例）佐世保、長崎、佐賀</t>
    <rPh sb="0" eb="1">
      <t>レイ</t>
    </rPh>
    <rPh sb="2" eb="5">
      <t>サセボ</t>
    </rPh>
    <rPh sb="6" eb="8">
      <t>ナガサキ</t>
    </rPh>
    <rPh sb="9" eb="11">
      <t>サガ</t>
    </rPh>
    <phoneticPr fontId="1"/>
  </si>
  <si>
    <t>例）普通乗用</t>
    <rPh sb="0" eb="1">
      <t>レイ</t>
    </rPh>
    <rPh sb="2" eb="4">
      <t>フツウ</t>
    </rPh>
    <rPh sb="4" eb="6">
      <t>ジョウヨウ</t>
    </rPh>
    <phoneticPr fontId="1"/>
  </si>
  <si>
    <t>例）500、300、400</t>
    <rPh sb="0" eb="1">
      <t>レイ</t>
    </rPh>
    <phoneticPr fontId="1"/>
  </si>
  <si>
    <t>例）さ、た、わ</t>
    <rPh sb="0" eb="1">
      <t>レイ</t>
    </rPh>
    <phoneticPr fontId="1"/>
  </si>
  <si>
    <t>例）12-34</t>
    <rPh sb="0" eb="1">
      <t>レイ</t>
    </rPh>
    <phoneticPr fontId="1"/>
  </si>
  <si>
    <t>事業用途分類</t>
    <rPh sb="0" eb="2">
      <t>ジギョウ</t>
    </rPh>
    <rPh sb="2" eb="4">
      <t>ヨウト</t>
    </rPh>
    <rPh sb="4" eb="6">
      <t>ブンルイ</t>
    </rPh>
    <phoneticPr fontId="1"/>
  </si>
  <si>
    <t>佐世保</t>
    <rPh sb="0" eb="3">
      <t>サセボ</t>
    </rPh>
    <phoneticPr fontId="1"/>
  </si>
  <si>
    <t>５</t>
    <phoneticPr fontId="1"/>
  </si>
  <si>
    <t>代表取締役　甲山　一郎</t>
    <rPh sb="0" eb="2">
      <t>ダイヒョウ</t>
    </rPh>
    <rPh sb="2" eb="5">
      <t>トリシマリヤク</t>
    </rPh>
    <rPh sb="6" eb="7">
      <t>コウ</t>
    </rPh>
    <rPh sb="7" eb="8">
      <t>ヤマ</t>
    </rPh>
    <rPh sb="9" eb="11">
      <t>イチロウ</t>
    </rPh>
    <phoneticPr fontId="1"/>
  </si>
  <si>
    <t>乙川　二郎</t>
    <rPh sb="0" eb="1">
      <t>オツ</t>
    </rPh>
    <rPh sb="1" eb="2">
      <t>カワ</t>
    </rPh>
    <rPh sb="3" eb="5">
      <t>ジロウ</t>
    </rPh>
    <phoneticPr fontId="1"/>
  </si>
  <si>
    <t>車種及びナンバー</t>
    <rPh sb="0" eb="2">
      <t>シャシュ</t>
    </rPh>
    <rPh sb="2" eb="3">
      <t>オヨ</t>
    </rPh>
    <phoneticPr fontId="1"/>
  </si>
  <si>
    <t>はじめに、以下の項目について、太枠（黄色）内の部分に入力をしてください。</t>
    <rPh sb="5" eb="7">
      <t>イカ</t>
    </rPh>
    <rPh sb="8" eb="10">
      <t>コウモク</t>
    </rPh>
    <rPh sb="15" eb="17">
      <t>フトワク</t>
    </rPh>
    <rPh sb="18" eb="20">
      <t>キイロ</t>
    </rPh>
    <rPh sb="21" eb="22">
      <t>ナイ</t>
    </rPh>
    <rPh sb="23" eb="25">
      <t>ブブン</t>
    </rPh>
    <rPh sb="26" eb="28">
      <t>ニュウリョク</t>
    </rPh>
    <phoneticPr fontId="1"/>
  </si>
  <si>
    <t>入力すると、他のシート（様式）に自動的に反映されます。</t>
    <rPh sb="0" eb="2">
      <t>ニュウリョク</t>
    </rPh>
    <rPh sb="6" eb="7">
      <t>タ</t>
    </rPh>
    <rPh sb="12" eb="14">
      <t>ヨウシキ</t>
    </rPh>
    <rPh sb="16" eb="19">
      <t>ジドウテキ</t>
    </rPh>
    <rPh sb="20" eb="22">
      <t>ハンエイ</t>
    </rPh>
    <phoneticPr fontId="1"/>
  </si>
  <si>
    <t>自動車（車両）</t>
    <rPh sb="0" eb="3">
      <t>ジドウシャ</t>
    </rPh>
    <rPh sb="4" eb="6">
      <t>シャリョウ</t>
    </rPh>
    <phoneticPr fontId="1"/>
  </si>
  <si>
    <t>月</t>
    <rPh sb="0" eb="1">
      <t>ツキ</t>
    </rPh>
    <phoneticPr fontId="1"/>
  </si>
  <si>
    <t>から</t>
    <phoneticPr fontId="1"/>
  </si>
  <si>
    <t>まで</t>
    <phoneticPr fontId="1"/>
  </si>
  <si>
    <t>×</t>
    <phoneticPr fontId="1"/>
  </si>
  <si>
    <t>合計</t>
    <rPh sb="0" eb="2">
      <t>ゴウケイ</t>
    </rPh>
    <phoneticPr fontId="1"/>
  </si>
  <si>
    <t>※レンタカー等</t>
    <rPh sb="6" eb="7">
      <t>トウ</t>
    </rPh>
    <phoneticPr fontId="1"/>
  </si>
  <si>
    <t>自動車（一般乗用旅客運送契約以外）関係　基本情報</t>
    <rPh sb="0" eb="3">
      <t>ジドウシャ</t>
    </rPh>
    <rPh sb="4" eb="6">
      <t>イッパン</t>
    </rPh>
    <rPh sb="6" eb="8">
      <t>ジョウヨウ</t>
    </rPh>
    <rPh sb="8" eb="10">
      <t>リョカク</t>
    </rPh>
    <rPh sb="10" eb="12">
      <t>ウンソウ</t>
    </rPh>
    <rPh sb="12" eb="14">
      <t>ケイヤク</t>
    </rPh>
    <rPh sb="14" eb="16">
      <t>イガイ</t>
    </rPh>
    <rPh sb="17" eb="19">
      <t>カンケイ</t>
    </rPh>
    <rPh sb="20" eb="22">
      <t>キホン</t>
    </rPh>
    <rPh sb="22" eb="24">
      <t>ジョウホウ</t>
    </rPh>
    <phoneticPr fontId="1"/>
  </si>
  <si>
    <t>※タクシー、ハイヤー以外</t>
    <rPh sb="10" eb="12">
      <t>イガイ</t>
    </rPh>
    <phoneticPr fontId="1"/>
  </si>
  <si>
    <t>500</t>
    <phoneticPr fontId="1"/>
  </si>
  <si>
    <t>←基本情報シートに入力してください。</t>
    <rPh sb="1" eb="3">
      <t>キホン</t>
    </rPh>
    <rPh sb="3" eb="5">
      <t>ジョウホウ</t>
    </rPh>
    <rPh sb="9" eb="11">
      <t>ニュウリョク</t>
    </rPh>
    <phoneticPr fontId="1"/>
  </si>
  <si>
    <t>使用目的</t>
    <rPh sb="0" eb="2">
      <t>シヨウ</t>
    </rPh>
    <rPh sb="2" eb="4">
      <t>モクテキ</t>
    </rPh>
    <phoneticPr fontId="1"/>
  </si>
  <si>
    <t>使用期間</t>
    <rPh sb="0" eb="2">
      <t>シヨウ</t>
    </rPh>
    <rPh sb="2" eb="4">
      <t>キカン</t>
    </rPh>
    <phoneticPr fontId="1"/>
  </si>
  <si>
    <t>日間</t>
    <rPh sb="0" eb="1">
      <t>ニチ</t>
    </rPh>
    <rPh sb="1" eb="2">
      <t>カン</t>
    </rPh>
    <phoneticPr fontId="1"/>
  </si>
  <si>
    <t>内訳　１日</t>
    <rPh sb="0" eb="2">
      <t>ウチワケ</t>
    </rPh>
    <rPh sb="4" eb="5">
      <t>ニチ</t>
    </rPh>
    <phoneticPr fontId="1"/>
  </si>
  <si>
    <t>６</t>
    <phoneticPr fontId="1"/>
  </si>
  <si>
    <t>請求及び支払い</t>
    <rPh sb="0" eb="2">
      <t>セイキュウ</t>
    </rPh>
    <rPh sb="2" eb="3">
      <t>オヨ</t>
    </rPh>
    <rPh sb="4" eb="6">
      <t>シハラ</t>
    </rPh>
    <phoneticPr fontId="1"/>
  </si>
  <si>
    <t>７</t>
    <phoneticPr fontId="1"/>
  </si>
  <si>
    <t>その他</t>
    <rPh sb="2" eb="3">
      <t>タ</t>
    </rPh>
    <phoneticPr fontId="1"/>
  </si>
  <si>
    <t>甲</t>
    <rPh sb="0" eb="1">
      <t>コウ</t>
    </rPh>
    <phoneticPr fontId="1"/>
  </si>
  <si>
    <t>乙</t>
    <rPh sb="0" eb="1">
      <t>オツ</t>
    </rPh>
    <phoneticPr fontId="1"/>
  </si>
  <si>
    <t>名称</t>
    <rPh sb="0" eb="2">
      <t>メイショウ</t>
    </rPh>
    <phoneticPr fontId="1"/>
  </si>
  <si>
    <t>（消費税込み）</t>
    <rPh sb="1" eb="4">
      <t>ショウヒゼイ</t>
    </rPh>
    <rPh sb="4" eb="5">
      <t>コ</t>
    </rPh>
    <phoneticPr fontId="1"/>
  </si>
  <si>
    <t>（以下「甲」という。）と</t>
    <rPh sb="1" eb="3">
      <t>イカ</t>
    </rPh>
    <rPh sb="4" eb="5">
      <t>コウ</t>
    </rPh>
    <phoneticPr fontId="1"/>
  </si>
  <si>
    <t>～</t>
    <phoneticPr fontId="1"/>
  </si>
  <si>
    <t>日</t>
    <rPh sb="0" eb="1">
      <t>ニチ</t>
    </rPh>
    <phoneticPr fontId="1"/>
  </si>
  <si>
    <t>月</t>
    <rPh sb="0" eb="1">
      <t>ガツ</t>
    </rPh>
    <phoneticPr fontId="1"/>
  </si>
  <si>
    <t>年</t>
    <rPh sb="0" eb="1">
      <t>ネン</t>
    </rPh>
    <phoneticPr fontId="1"/>
  </si>
  <si>
    <t>月</t>
    <rPh sb="0" eb="1">
      <t>ガツ</t>
    </rPh>
    <phoneticPr fontId="1"/>
  </si>
  <si>
    <t>日</t>
    <rPh sb="0" eb="1">
      <t>ニチ</t>
    </rPh>
    <phoneticPr fontId="1"/>
  </si>
  <si>
    <t>運転手①</t>
    <rPh sb="0" eb="3">
      <t>ウンテンシュ</t>
    </rPh>
    <phoneticPr fontId="1"/>
  </si>
  <si>
    <t>運転手②</t>
    <rPh sb="0" eb="3">
      <t>ウンテンシュ</t>
    </rPh>
    <phoneticPr fontId="1"/>
  </si>
  <si>
    <t>※２人雇用した場合の２人目</t>
    <rPh sb="2" eb="3">
      <t>ニン</t>
    </rPh>
    <rPh sb="3" eb="5">
      <t>コヨウ</t>
    </rPh>
    <rPh sb="7" eb="9">
      <t>バアイ</t>
    </rPh>
    <rPh sb="11" eb="12">
      <t>ニン</t>
    </rPh>
    <rPh sb="12" eb="13">
      <t>メ</t>
    </rPh>
    <phoneticPr fontId="1"/>
  </si>
  <si>
    <t>契約の相手方</t>
    <rPh sb="0" eb="2">
      <t>ケイヤク</t>
    </rPh>
    <rPh sb="3" eb="5">
      <t>アイテ</t>
    </rPh>
    <rPh sb="5" eb="6">
      <t>カタ</t>
    </rPh>
    <phoneticPr fontId="1"/>
  </si>
  <si>
    <t>自動車燃料供給</t>
    <rPh sb="0" eb="3">
      <t>ジドウシャ</t>
    </rPh>
    <rPh sb="3" eb="5">
      <t>ネンリョウ</t>
    </rPh>
    <rPh sb="5" eb="7">
      <t>キョウキュウ</t>
    </rPh>
    <phoneticPr fontId="1"/>
  </si>
  <si>
    <t>雇用期間</t>
    <rPh sb="0" eb="2">
      <t>コヨウ</t>
    </rPh>
    <rPh sb="2" eb="4">
      <t>キカン</t>
    </rPh>
    <phoneticPr fontId="1"/>
  </si>
  <si>
    <t>供給期間</t>
    <rPh sb="0" eb="2">
      <t>キョウキュウ</t>
    </rPh>
    <rPh sb="2" eb="4">
      <t>キカン</t>
    </rPh>
    <phoneticPr fontId="1"/>
  </si>
  <si>
    <t>契約単価</t>
    <rPh sb="0" eb="2">
      <t>ケイヤク</t>
    </rPh>
    <rPh sb="2" eb="4">
      <t>タンカ</t>
    </rPh>
    <phoneticPr fontId="1"/>
  </si>
  <si>
    <t>円</t>
    <rPh sb="0" eb="1">
      <t>エン</t>
    </rPh>
    <phoneticPr fontId="1"/>
  </si>
  <si>
    <t>総額（見込）</t>
    <rPh sb="0" eb="2">
      <t>ソウガク</t>
    </rPh>
    <rPh sb="3" eb="5">
      <t>ミコ</t>
    </rPh>
    <phoneticPr fontId="1"/>
  </si>
  <si>
    <t>L×</t>
    <phoneticPr fontId="1"/>
  </si>
  <si>
    <t>＝</t>
    <phoneticPr fontId="1"/>
  </si>
  <si>
    <t>運転する期間</t>
    <rPh sb="0" eb="2">
      <t>ウンテン</t>
    </rPh>
    <rPh sb="4" eb="6">
      <t>キカン</t>
    </rPh>
    <phoneticPr fontId="1"/>
  </si>
  <si>
    <t>（１日につき</t>
    <rPh sb="2" eb="3">
      <t>ニチ</t>
    </rPh>
    <phoneticPr fontId="1"/>
  </si>
  <si>
    <t>円）</t>
    <rPh sb="0" eb="1">
      <t>エン</t>
    </rPh>
    <phoneticPr fontId="1"/>
  </si>
  <si>
    <t>供給場所</t>
    <rPh sb="0" eb="2">
      <t>キョウキュウ</t>
    </rPh>
    <rPh sb="2" eb="4">
      <t>バショ</t>
    </rPh>
    <phoneticPr fontId="1"/>
  </si>
  <si>
    <t>供給場所（所在地）</t>
    <rPh sb="0" eb="2">
      <t>キョウキュウ</t>
    </rPh>
    <rPh sb="2" eb="4">
      <t>バショ</t>
    </rPh>
    <rPh sb="5" eb="8">
      <t>ショザイチ</t>
    </rPh>
    <phoneticPr fontId="1"/>
  </si>
  <si>
    <t>供給場所（名称）</t>
    <rPh sb="0" eb="2">
      <t>キョウキュウ</t>
    </rPh>
    <rPh sb="2" eb="4">
      <t>バショ</t>
    </rPh>
    <rPh sb="5" eb="6">
      <t>メイ</t>
    </rPh>
    <rPh sb="6" eb="7">
      <t>ショウ</t>
    </rPh>
    <phoneticPr fontId="1"/>
  </si>
  <si>
    <t>（以下「乙」という。）は、選挙運動用</t>
    <rPh sb="1" eb="3">
      <t>イカ</t>
    </rPh>
    <rPh sb="4" eb="5">
      <t>オツ</t>
    </rPh>
    <rPh sb="13" eb="15">
      <t>センキョ</t>
    </rPh>
    <rPh sb="15" eb="17">
      <t>ウンドウ</t>
    </rPh>
    <rPh sb="17" eb="18">
      <t>ヨウ</t>
    </rPh>
    <phoneticPr fontId="1"/>
  </si>
  <si>
    <t>自動車の燃料供給について次のとおり契約を締結する。</t>
    <rPh sb="0" eb="3">
      <t>ジドウシャ</t>
    </rPh>
    <rPh sb="4" eb="6">
      <t>ネンリョウ</t>
    </rPh>
    <rPh sb="6" eb="8">
      <t>キョウキュウ</t>
    </rPh>
    <rPh sb="12" eb="13">
      <t>ツギ</t>
    </rPh>
    <rPh sb="17" eb="19">
      <t>ケイヤク</t>
    </rPh>
    <rPh sb="20" eb="22">
      <t>テイケツ</t>
    </rPh>
    <phoneticPr fontId="1"/>
  </si>
  <si>
    <t>所在地</t>
    <rPh sb="0" eb="3">
      <t>ショザイチ</t>
    </rPh>
    <phoneticPr fontId="1"/>
  </si>
  <si>
    <t>単位１リットル当たり</t>
    <rPh sb="0" eb="2">
      <t>タンイ</t>
    </rPh>
    <rPh sb="7" eb="8">
      <t>ア</t>
    </rPh>
    <phoneticPr fontId="1"/>
  </si>
  <si>
    <t>供給する期間</t>
    <rPh sb="0" eb="2">
      <t>キョウキュウ</t>
    </rPh>
    <rPh sb="4" eb="6">
      <t>キカン</t>
    </rPh>
    <phoneticPr fontId="1"/>
  </si>
  <si>
    <t>年</t>
    <rPh sb="0" eb="1">
      <t>ネン</t>
    </rPh>
    <phoneticPr fontId="1"/>
  </si>
  <si>
    <t>月</t>
    <rPh sb="0" eb="1">
      <t>ガツ</t>
    </rPh>
    <phoneticPr fontId="1"/>
  </si>
  <si>
    <t>日</t>
    <rPh sb="0" eb="1">
      <t>ニチ</t>
    </rPh>
    <phoneticPr fontId="1"/>
  </si>
  <si>
    <t>円</t>
    <rPh sb="0" eb="1">
      <t>エン</t>
    </rPh>
    <phoneticPr fontId="1"/>
  </si>
  <si>
    <t>年</t>
    <rPh sb="0" eb="1">
      <t>ネン</t>
    </rPh>
    <phoneticPr fontId="1"/>
  </si>
  <si>
    <t>月</t>
    <rPh sb="0" eb="1">
      <t>ガツ</t>
    </rPh>
    <phoneticPr fontId="1"/>
  </si>
  <si>
    <t>～</t>
    <phoneticPr fontId="1"/>
  </si>
  <si>
    <t>＝</t>
    <phoneticPr fontId="1"/>
  </si>
  <si>
    <t>【選挙公営】</t>
    <rPh sb="1" eb="3">
      <t>センキョ</t>
    </rPh>
    <rPh sb="3" eb="5">
      <t>コウエイ</t>
    </rPh>
    <phoneticPr fontId="1"/>
  </si>
  <si>
    <t>選挙種別</t>
    <rPh sb="0" eb="2">
      <t>センキョ</t>
    </rPh>
    <rPh sb="2" eb="4">
      <t>シュベツ</t>
    </rPh>
    <phoneticPr fontId="1"/>
  </si>
  <si>
    <t>※会社であれば会社の所在地。個人であれば個人の住所。</t>
    <rPh sb="1" eb="3">
      <t>カイシャ</t>
    </rPh>
    <rPh sb="7" eb="9">
      <t>カイシャ</t>
    </rPh>
    <rPh sb="10" eb="13">
      <t>ショザイチ</t>
    </rPh>
    <rPh sb="14" eb="16">
      <t>コジン</t>
    </rPh>
    <rPh sb="20" eb="22">
      <t>コジン</t>
    </rPh>
    <rPh sb="23" eb="25">
      <t>ジュウショ</t>
    </rPh>
    <phoneticPr fontId="1"/>
  </si>
  <si>
    <t>候補者</t>
    <rPh sb="0" eb="3">
      <t>コウホシャ</t>
    </rPh>
    <phoneticPr fontId="1"/>
  </si>
  <si>
    <t>候補者</t>
    <rPh sb="0" eb="3">
      <t>コウホシャ</t>
    </rPh>
    <phoneticPr fontId="1"/>
  </si>
  <si>
    <t>※日付を前後逆にすると日付エラーとなります。</t>
    <rPh sb="1" eb="3">
      <t>ヒヅケ</t>
    </rPh>
    <rPh sb="4" eb="6">
      <t>ゼンゴ</t>
    </rPh>
    <rPh sb="6" eb="7">
      <t>ギャク</t>
    </rPh>
    <rPh sb="11" eb="13">
      <t>ヒヅケ</t>
    </rPh>
    <phoneticPr fontId="1"/>
  </si>
  <si>
    <t>※運転手①と期間が重複すると日付エラーとなります。</t>
    <rPh sb="1" eb="4">
      <t>ウンテンシュ</t>
    </rPh>
    <rPh sb="6" eb="8">
      <t>キカン</t>
    </rPh>
    <rPh sb="9" eb="11">
      <t>チョウフク</t>
    </rPh>
    <rPh sb="14" eb="16">
      <t>ヒヅケ</t>
    </rPh>
    <phoneticPr fontId="1"/>
  </si>
  <si>
    <t>維持</t>
    <rPh sb="0" eb="2">
      <t>イジ</t>
    </rPh>
    <phoneticPr fontId="1"/>
  </si>
  <si>
    <t>切捨</t>
    <rPh sb="0" eb="2">
      <t>キリス</t>
    </rPh>
    <phoneticPr fontId="1"/>
  </si>
  <si>
    <t>四捨五入</t>
    <rPh sb="0" eb="4">
      <t>シシャゴニュウ</t>
    </rPh>
    <phoneticPr fontId="1"/>
  </si>
  <si>
    <t>切上</t>
    <rPh sb="0" eb="2">
      <t>キリア</t>
    </rPh>
    <phoneticPr fontId="1"/>
  </si>
  <si>
    <t>（税込）</t>
    <rPh sb="1" eb="3">
      <t>ゼイコミ</t>
    </rPh>
    <phoneticPr fontId="1"/>
  </si>
  <si>
    <t>（税抜）</t>
    <rPh sb="1" eb="2">
      <t>ゼイ</t>
    </rPh>
    <rPh sb="2" eb="3">
      <t>ヌ</t>
    </rPh>
    <phoneticPr fontId="1"/>
  </si>
  <si>
    <t>抜→込</t>
    <rPh sb="0" eb="1">
      <t>ヌ</t>
    </rPh>
    <rPh sb="2" eb="3">
      <t>コミ</t>
    </rPh>
    <phoneticPr fontId="1"/>
  </si>
  <si>
    <t>※契約の相手方の所在地及び名称が同じであれば、同じ内容を記入する。</t>
    <rPh sb="1" eb="3">
      <t>ケイヤク</t>
    </rPh>
    <rPh sb="4" eb="6">
      <t>アイテ</t>
    </rPh>
    <rPh sb="6" eb="7">
      <t>カタ</t>
    </rPh>
    <rPh sb="8" eb="11">
      <t>ショザイチ</t>
    </rPh>
    <rPh sb="11" eb="12">
      <t>オヨ</t>
    </rPh>
    <rPh sb="13" eb="15">
      <t>メイショウ</t>
    </rPh>
    <rPh sb="16" eb="17">
      <t>オナ</t>
    </rPh>
    <rPh sb="23" eb="24">
      <t>オナ</t>
    </rPh>
    <rPh sb="25" eb="27">
      <t>ナイヨウ</t>
    </rPh>
    <rPh sb="28" eb="30">
      <t>キニュウ</t>
    </rPh>
    <phoneticPr fontId="1"/>
  </si>
  <si>
    <t>←時間を入力してください。</t>
    <rPh sb="1" eb="3">
      <t>ジカン</t>
    </rPh>
    <rPh sb="4" eb="6">
      <t>ニュウリョク</t>
    </rPh>
    <phoneticPr fontId="1"/>
  </si>
  <si>
    <t>←エラー</t>
    <phoneticPr fontId="1"/>
  </si>
  <si>
    <t>税率(%)</t>
    <rPh sb="0" eb="2">
      <t>ゼイリツ</t>
    </rPh>
    <phoneticPr fontId="1"/>
  </si>
  <si>
    <t>※ドロップダウンリストより選択（市長・市議）。</t>
    <rPh sb="13" eb="15">
      <t>センタク</t>
    </rPh>
    <rPh sb="16" eb="18">
      <t>シチョウ</t>
    </rPh>
    <rPh sb="19" eb="21">
      <t>シギ</t>
    </rPh>
    <phoneticPr fontId="1"/>
  </si>
  <si>
    <t>※個人の場合は空白。</t>
    <rPh sb="1" eb="3">
      <t>コジン</t>
    </rPh>
    <rPh sb="4" eb="6">
      <t>バアイ</t>
    </rPh>
    <rPh sb="7" eb="9">
      <t>クウハク</t>
    </rPh>
    <phoneticPr fontId="1"/>
  </si>
  <si>
    <t>例）代表取締役　甲山　一郎　※個人の場合は氏名。</t>
    <rPh sb="0" eb="1">
      <t>レイ</t>
    </rPh>
    <rPh sb="2" eb="4">
      <t>ダイヒョウ</t>
    </rPh>
    <rPh sb="4" eb="7">
      <t>トリシマリヤク</t>
    </rPh>
    <rPh sb="8" eb="9">
      <t>コウ</t>
    </rPh>
    <rPh sb="9" eb="10">
      <t>ヤマ</t>
    </rPh>
    <rPh sb="11" eb="13">
      <t>イチロウ</t>
    </rPh>
    <rPh sb="15" eb="17">
      <t>コジン</t>
    </rPh>
    <rPh sb="18" eb="20">
      <t>バアイ</t>
    </rPh>
    <rPh sb="21" eb="23">
      <t>シメイ</t>
    </rPh>
    <phoneticPr fontId="1"/>
  </si>
  <si>
    <t>※使用開始日以前の日付。</t>
    <rPh sb="1" eb="3">
      <t>シヨウ</t>
    </rPh>
    <rPh sb="3" eb="6">
      <t>カイシビ</t>
    </rPh>
    <rPh sb="6" eb="8">
      <t>イゼン</t>
    </rPh>
    <rPh sb="9" eb="11">
      <t>ヒヅケ</t>
    </rPh>
    <phoneticPr fontId="1"/>
  </si>
  <si>
    <t>※ドロップダウンリストより選択（使用期間の日付）。</t>
    <rPh sb="13" eb="15">
      <t>センタク</t>
    </rPh>
    <rPh sb="16" eb="18">
      <t>シヨウ</t>
    </rPh>
    <rPh sb="18" eb="20">
      <t>キカン</t>
    </rPh>
    <rPh sb="21" eb="23">
      <t>ヒヅケ</t>
    </rPh>
    <phoneticPr fontId="1"/>
  </si>
  <si>
    <t>※消費税込みの金額。</t>
    <rPh sb="1" eb="4">
      <t>ショウヒゼイ</t>
    </rPh>
    <rPh sb="4" eb="5">
      <t>コ</t>
    </rPh>
    <rPh sb="7" eb="9">
      <t>キンガク</t>
    </rPh>
    <phoneticPr fontId="1"/>
  </si>
  <si>
    <t>※雇用開始日以前の日付。</t>
    <rPh sb="1" eb="3">
      <t>コヨウ</t>
    </rPh>
    <rPh sb="3" eb="6">
      <t>カイシビ</t>
    </rPh>
    <rPh sb="6" eb="8">
      <t>イゼン</t>
    </rPh>
    <rPh sb="9" eb="11">
      <t>ヒヅケ</t>
    </rPh>
    <phoneticPr fontId="1"/>
  </si>
  <si>
    <t>※ドロップダウンリストより選択（雇用期間の日付）。</t>
    <rPh sb="13" eb="15">
      <t>センタク</t>
    </rPh>
    <rPh sb="16" eb="18">
      <t>コヨウ</t>
    </rPh>
    <rPh sb="18" eb="20">
      <t>キカン</t>
    </rPh>
    <rPh sb="21" eb="23">
      <t>ヒヅケ</t>
    </rPh>
    <phoneticPr fontId="1"/>
  </si>
  <si>
    <t>※公営の限度額　12,500円（1日あたり）。</t>
    <rPh sb="1" eb="3">
      <t>コウエイ</t>
    </rPh>
    <rPh sb="4" eb="6">
      <t>ゲンド</t>
    </rPh>
    <rPh sb="6" eb="7">
      <t>ガク</t>
    </rPh>
    <rPh sb="14" eb="15">
      <t>エン</t>
    </rPh>
    <rPh sb="17" eb="18">
      <t>ニチ</t>
    </rPh>
    <phoneticPr fontId="1"/>
  </si>
  <si>
    <t>※会社の所在地。</t>
    <rPh sb="1" eb="3">
      <t>カイシャ</t>
    </rPh>
    <rPh sb="4" eb="7">
      <t>ショザイチ</t>
    </rPh>
    <phoneticPr fontId="1"/>
  </si>
  <si>
    <t>※ドロップダウンリストより選択（供給期間の日付）。</t>
    <rPh sb="13" eb="15">
      <t>センタク</t>
    </rPh>
    <rPh sb="16" eb="18">
      <t>キョウキュウ</t>
    </rPh>
    <rPh sb="18" eb="20">
      <t>キカン</t>
    </rPh>
    <rPh sb="21" eb="23">
      <t>ヒヅケ</t>
    </rPh>
    <phoneticPr fontId="1"/>
  </si>
  <si>
    <t>※供給開始日以前の日付。</t>
    <rPh sb="1" eb="3">
      <t>キョウキュウ</t>
    </rPh>
    <rPh sb="3" eb="6">
      <t>カイシビ</t>
    </rPh>
    <rPh sb="6" eb="8">
      <t>イゼン</t>
    </rPh>
    <rPh sb="9" eb="11">
      <t>ヒヅケ</t>
    </rPh>
    <phoneticPr fontId="1"/>
  </si>
  <si>
    <t>日</t>
    <rPh sb="0" eb="1">
      <t>ニチ</t>
    </rPh>
    <phoneticPr fontId="1"/>
  </si>
  <si>
    <t>←日付を入力してください。</t>
    <rPh sb="1" eb="3">
      <t>ヒヅケ</t>
    </rPh>
    <rPh sb="4" eb="6">
      <t>ニュウリョク</t>
    </rPh>
    <phoneticPr fontId="1"/>
  </si>
  <si>
    <t>↓車検証で確認してください。</t>
    <rPh sb="1" eb="4">
      <t>シャケンショウ</t>
    </rPh>
    <rPh sb="5" eb="7">
      <t>カクニン</t>
    </rPh>
    <phoneticPr fontId="1"/>
  </si>
  <si>
    <t>供給量</t>
    <rPh sb="0" eb="2">
      <t>キョウキュウ</t>
    </rPh>
    <rPh sb="2" eb="3">
      <t>リョウ</t>
    </rPh>
    <phoneticPr fontId="1"/>
  </si>
  <si>
    <t>消費税</t>
    <rPh sb="0" eb="3">
      <t>ショウヒゼイ</t>
    </rPh>
    <phoneticPr fontId="1"/>
  </si>
  <si>
    <t>税込</t>
    <rPh sb="0" eb="2">
      <t>ゼイコミ</t>
    </rPh>
    <phoneticPr fontId="1"/>
  </si>
  <si>
    <t>税抜</t>
    <rPh sb="0" eb="1">
      <t>ゼイ</t>
    </rPh>
    <rPh sb="1" eb="2">
      <t>ヌ</t>
    </rPh>
    <phoneticPr fontId="1"/>
  </si>
  <si>
    <t>単価</t>
    <rPh sb="0" eb="2">
      <t>タンカ</t>
    </rPh>
    <phoneticPr fontId="1"/>
  </si>
  <si>
    <t>供給年月日</t>
    <rPh sb="0" eb="2">
      <t>キョウキュウ</t>
    </rPh>
    <rPh sb="2" eb="5">
      <t>ネンガッピ</t>
    </rPh>
    <phoneticPr fontId="1"/>
  </si>
  <si>
    <t>端数処理</t>
    <rPh sb="0" eb="2">
      <t>ハスウ</t>
    </rPh>
    <rPh sb="2" eb="4">
      <t>ショリ</t>
    </rPh>
    <phoneticPr fontId="1"/>
  </si>
  <si>
    <t>選択</t>
    <rPh sb="0" eb="2">
      <t>センタク</t>
    </rPh>
    <phoneticPr fontId="1"/>
  </si>
  <si>
    <t>合計</t>
    <rPh sb="0" eb="2">
      <t>ゴウケイ</t>
    </rPh>
    <phoneticPr fontId="1"/>
  </si>
  <si>
    <t>単価調整</t>
    <rPh sb="0" eb="2">
      <t>タンカ</t>
    </rPh>
    <rPh sb="2" eb="4">
      <t>チョウセイ</t>
    </rPh>
    <phoneticPr fontId="1"/>
  </si>
  <si>
    <t>←2-1.燃料代の確認申請書シートの右表に数値等を入力してください。</t>
    <rPh sb="5" eb="7">
      <t>ネンリョウ</t>
    </rPh>
    <rPh sb="7" eb="8">
      <t>ダイ</t>
    </rPh>
    <rPh sb="9" eb="11">
      <t>カクニン</t>
    </rPh>
    <rPh sb="11" eb="14">
      <t>シンセイショ</t>
    </rPh>
    <rPh sb="18" eb="19">
      <t>ミギ</t>
    </rPh>
    <rPh sb="19" eb="20">
      <t>ヒョウ</t>
    </rPh>
    <rPh sb="21" eb="23">
      <t>スウチ</t>
    </rPh>
    <rPh sb="23" eb="24">
      <t>トウ</t>
    </rPh>
    <rPh sb="25" eb="27">
      <t>ニュウリョク</t>
    </rPh>
    <phoneticPr fontId="1"/>
  </si>
  <si>
    <r>
      <t>↓下表</t>
    </r>
    <r>
      <rPr>
        <b/>
        <sz val="16"/>
        <color rgb="FF0070C0"/>
        <rFont val="ＭＳ 明朝"/>
        <family val="1"/>
        <charset val="128"/>
      </rPr>
      <t>（青枠内）</t>
    </r>
    <r>
      <rPr>
        <b/>
        <sz val="16"/>
        <color rgb="FFFF0000"/>
        <rFont val="ＭＳ 明朝"/>
        <family val="1"/>
        <charset val="128"/>
      </rPr>
      <t>に燃料単価、供給量等を入力してください。</t>
    </r>
    <rPh sb="1" eb="2">
      <t>シタ</t>
    </rPh>
    <rPh sb="2" eb="3">
      <t>ヒョウ</t>
    </rPh>
    <rPh sb="4" eb="5">
      <t>アオ</t>
    </rPh>
    <rPh sb="5" eb="7">
      <t>ワクナイ</t>
    </rPh>
    <rPh sb="9" eb="11">
      <t>ネンリョウ</t>
    </rPh>
    <rPh sb="11" eb="13">
      <t>タンカ</t>
    </rPh>
    <rPh sb="14" eb="16">
      <t>キョウキュウ</t>
    </rPh>
    <rPh sb="16" eb="17">
      <t>リョウ</t>
    </rPh>
    <rPh sb="17" eb="18">
      <t>トウ</t>
    </rPh>
    <rPh sb="19" eb="21">
      <t>ニュウリョク</t>
    </rPh>
    <phoneticPr fontId="1"/>
  </si>
  <si>
    <t>小型乗用</t>
    <rPh sb="0" eb="2">
      <t>コガタ</t>
    </rPh>
    <rPh sb="2" eb="4">
      <t>ジョウヨウ</t>
    </rPh>
    <phoneticPr fontId="1"/>
  </si>
  <si>
    <t>わ</t>
    <phoneticPr fontId="1"/>
  </si>
  <si>
    <t>代表取締役　丙野　三郎</t>
    <rPh sb="0" eb="2">
      <t>ダイヒョウ</t>
    </rPh>
    <rPh sb="2" eb="5">
      <t>トリシマリヤク</t>
    </rPh>
    <rPh sb="6" eb="7">
      <t>ヘイ</t>
    </rPh>
    <rPh sb="7" eb="8">
      <t>ノ</t>
    </rPh>
    <rPh sb="9" eb="10">
      <t>サン</t>
    </rPh>
    <phoneticPr fontId="1"/>
  </si>
  <si>
    <t>例）代表取締役　丙野　三郎</t>
    <rPh sb="0" eb="1">
      <t>レイ</t>
    </rPh>
    <rPh sb="2" eb="4">
      <t>ダイヒョウ</t>
    </rPh>
    <rPh sb="4" eb="7">
      <t>トリシマリヤク</t>
    </rPh>
    <rPh sb="8" eb="9">
      <t>ヘイ</t>
    </rPh>
    <rPh sb="9" eb="10">
      <t>ノ</t>
    </rPh>
    <rPh sb="11" eb="12">
      <t>３</t>
    </rPh>
    <phoneticPr fontId="1"/>
  </si>
  <si>
    <t>○△石油販売株式会社</t>
    <rPh sb="2" eb="4">
      <t>セキユ</t>
    </rPh>
    <rPh sb="4" eb="6">
      <t>ハンバイ</t>
    </rPh>
    <rPh sb="6" eb="8">
      <t>カブシキ</t>
    </rPh>
    <rPh sb="8" eb="10">
      <t>カイシャ</t>
    </rPh>
    <phoneticPr fontId="1"/>
  </si>
  <si>
    <t>株式会社○×△レンタカー</t>
    <rPh sb="0" eb="2">
      <t>カブシキ</t>
    </rPh>
    <rPh sb="2" eb="4">
      <t>カイシャ</t>
    </rPh>
    <phoneticPr fontId="1"/>
  </si>
  <si>
    <t>号又は車両番号を記載してください。</t>
    <phoneticPr fontId="1"/>
  </si>
  <si>
    <t>く。）には、消費税等を含んだ金額を記載してください。</t>
    <rPh sb="9" eb="10">
      <t>トウ</t>
    </rPh>
    <rPh sb="14" eb="15">
      <t>キン</t>
    </rPh>
    <phoneticPr fontId="1"/>
  </si>
  <si>
    <t>確認申請金額</t>
    <rPh sb="0" eb="2">
      <t>カクニン</t>
    </rPh>
    <rPh sb="2" eb="4">
      <t>シンセイ</t>
    </rPh>
    <rPh sb="4" eb="5">
      <t>キン</t>
    </rPh>
    <rPh sb="5" eb="6">
      <t>ガク</t>
    </rPh>
    <phoneticPr fontId="1"/>
  </si>
  <si>
    <t>　「購入金額」及び「左のうち確認済又は確認申請金額」には、消費税等を含んだ金額を記載してください。</t>
    <rPh sb="32" eb="33">
      <t>トウ</t>
    </rPh>
    <rPh sb="37" eb="38">
      <t>キン</t>
    </rPh>
    <phoneticPr fontId="1"/>
  </si>
  <si>
    <t>自動車燃料代確認申請書</t>
    <rPh sb="0" eb="3">
      <t>ジドウシャ</t>
    </rPh>
    <rPh sb="3" eb="5">
      <t>ネンリョウ</t>
    </rPh>
    <rPh sb="5" eb="6">
      <t>ダイ</t>
    </rPh>
    <rPh sb="6" eb="8">
      <t>カクニン</t>
    </rPh>
    <rPh sb="8" eb="10">
      <t>シンセイ</t>
    </rPh>
    <rPh sb="10" eb="11">
      <t>ショ</t>
    </rPh>
    <phoneticPr fontId="1"/>
  </si>
  <si>
    <t>出してください。</t>
    <rPh sb="0" eb="1">
      <t>ダ</t>
    </rPh>
    <phoneticPr fontId="1"/>
  </si>
  <si>
    <t>　この証明書は、使用の実績に基づいて、運送事業者等ごとに別々に作成し、候補者から運送事業者等に提</t>
    <phoneticPr fontId="1"/>
  </si>
  <si>
    <t>　「燃料供給金額」には、消費税等を含んだ金額を記載してください。</t>
    <rPh sb="15" eb="16">
      <t>トウ</t>
    </rPh>
    <phoneticPr fontId="1"/>
  </si>
  <si>
    <t>※公営の限度額　15,800円（1日あたり）。</t>
    <rPh sb="1" eb="3">
      <t>コウエイ</t>
    </rPh>
    <rPh sb="4" eb="6">
      <t>ゲンド</t>
    </rPh>
    <rPh sb="6" eb="7">
      <t>ガク</t>
    </rPh>
    <rPh sb="14" eb="15">
      <t>エン</t>
    </rPh>
    <rPh sb="17" eb="18">
      <t>ニチ</t>
    </rPh>
    <phoneticPr fontId="1"/>
  </si>
  <si>
    <t>※公営の限度額　52,920円（7日間の合計）。</t>
    <rPh sb="1" eb="3">
      <t>コウエイ</t>
    </rPh>
    <rPh sb="4" eb="6">
      <t>ゲンド</t>
    </rPh>
    <rPh sb="6" eb="7">
      <t>ガク</t>
    </rPh>
    <rPh sb="14" eb="15">
      <t>エン</t>
    </rPh>
    <rPh sb="17" eb="19">
      <t>ニチカン</t>
    </rPh>
    <rPh sb="20" eb="22">
      <t>ゴウケイ</t>
    </rPh>
    <phoneticPr fontId="1"/>
  </si>
  <si>
    <t>令和</t>
    <phoneticPr fontId="1"/>
  </si>
  <si>
    <t>12-34</t>
    <phoneticPr fontId="1"/>
  </si>
  <si>
    <t>1ℓあたり165円</t>
    <rPh sb="8" eb="9">
      <t>エン</t>
    </rPh>
    <phoneticPr fontId="1"/>
  </si>
  <si>
    <t>　公費負担の限度額は、選挙運動用自動車１台につき１日を通じて12,500円までです。</t>
    <phoneticPr fontId="1"/>
  </si>
  <si>
    <t>選挙運動用自動車賃貸借契約書</t>
    <rPh sb="0" eb="2">
      <t>センキョ</t>
    </rPh>
    <rPh sb="2" eb="5">
      <t>ウンドウヨウ</t>
    </rPh>
    <rPh sb="5" eb="8">
      <t>ジドウシャ</t>
    </rPh>
    <rPh sb="8" eb="9">
      <t>チン</t>
    </rPh>
    <rPh sb="9" eb="10">
      <t>カシ</t>
    </rPh>
    <rPh sb="10" eb="11">
      <t>シャク</t>
    </rPh>
    <rPh sb="11" eb="12">
      <t>チギリ</t>
    </rPh>
    <rPh sb="12" eb="13">
      <t>ヤク</t>
    </rPh>
    <rPh sb="13" eb="14">
      <t>ショ</t>
    </rPh>
    <phoneticPr fontId="1"/>
  </si>
  <si>
    <t>使用車種及び登録番号</t>
    <rPh sb="0" eb="2">
      <t>シヨウ</t>
    </rPh>
    <rPh sb="2" eb="4">
      <t>シャシュ</t>
    </rPh>
    <rPh sb="4" eb="5">
      <t>オヨ</t>
    </rPh>
    <rPh sb="6" eb="8">
      <t>トウロク</t>
    </rPh>
    <rPh sb="8" eb="10">
      <t>バンゴウ</t>
    </rPh>
    <phoneticPr fontId="1"/>
  </si>
  <si>
    <t>契約期間</t>
    <rPh sb="0" eb="2">
      <t>ケイヤク</t>
    </rPh>
    <rPh sb="2" eb="4">
      <t>キカン</t>
    </rPh>
    <phoneticPr fontId="1"/>
  </si>
  <si>
    <t>　甲は、法令に従い当該自動車を運行する義務及び乙の定める約款に従う義務を負う。</t>
    <rPh sb="1" eb="2">
      <t>コウ</t>
    </rPh>
    <rPh sb="4" eb="6">
      <t>ホウレイ</t>
    </rPh>
    <rPh sb="7" eb="8">
      <t>シタガ</t>
    </rPh>
    <rPh sb="9" eb="11">
      <t>トウガイ</t>
    </rPh>
    <rPh sb="11" eb="14">
      <t>ジドウシャ</t>
    </rPh>
    <rPh sb="15" eb="17">
      <t>ウンコウ</t>
    </rPh>
    <rPh sb="19" eb="21">
      <t>ギム</t>
    </rPh>
    <rPh sb="21" eb="22">
      <t>オヨ</t>
    </rPh>
    <rPh sb="23" eb="24">
      <t>オツ</t>
    </rPh>
    <rPh sb="25" eb="26">
      <t>サダ</t>
    </rPh>
    <rPh sb="28" eb="29">
      <t>ヤク</t>
    </rPh>
    <rPh sb="29" eb="30">
      <t>カン</t>
    </rPh>
    <rPh sb="31" eb="32">
      <t>シタガ</t>
    </rPh>
    <rPh sb="33" eb="35">
      <t>ギム</t>
    </rPh>
    <rPh sb="36" eb="37">
      <t>オ</t>
    </rPh>
    <phoneticPr fontId="1"/>
  </si>
  <si>
    <t>　この契約に定めるもののほか、必要な事項は、民法その他法令に従い、甲乙協議の上、</t>
    <rPh sb="3" eb="5">
      <t>ケイヤク</t>
    </rPh>
    <rPh sb="6" eb="7">
      <t>サダ</t>
    </rPh>
    <rPh sb="15" eb="17">
      <t>ヒツヨウ</t>
    </rPh>
    <rPh sb="18" eb="20">
      <t>ジコウ</t>
    </rPh>
    <rPh sb="22" eb="24">
      <t>ミンポウ</t>
    </rPh>
    <rPh sb="26" eb="27">
      <t>タ</t>
    </rPh>
    <rPh sb="27" eb="29">
      <t>ホウレイ</t>
    </rPh>
    <rPh sb="30" eb="31">
      <t>シタガ</t>
    </rPh>
    <rPh sb="33" eb="35">
      <t>コウオツ</t>
    </rPh>
    <rPh sb="35" eb="37">
      <t>キョウギ</t>
    </rPh>
    <rPh sb="38" eb="39">
      <t>ウエ</t>
    </rPh>
    <phoneticPr fontId="1"/>
  </si>
  <si>
    <t>決定する。</t>
    <rPh sb="0" eb="2">
      <t>ケッテイ</t>
    </rPh>
    <phoneticPr fontId="1"/>
  </si>
  <si>
    <t>　この契約に基づく契約金額については、甲に係る供託物が公職選挙法第93条の規定により</t>
    <rPh sb="3" eb="5">
      <t>ケイヤク</t>
    </rPh>
    <rPh sb="6" eb="7">
      <t>モト</t>
    </rPh>
    <rPh sb="9" eb="11">
      <t>ケイヤク</t>
    </rPh>
    <rPh sb="11" eb="13">
      <t>キンガク</t>
    </rPh>
    <rPh sb="19" eb="20">
      <t>コウ</t>
    </rPh>
    <rPh sb="21" eb="22">
      <t>カカワ</t>
    </rPh>
    <rPh sb="23" eb="25">
      <t>キョウタク</t>
    </rPh>
    <rPh sb="25" eb="26">
      <t>ブツ</t>
    </rPh>
    <rPh sb="27" eb="29">
      <t>コウショク</t>
    </rPh>
    <rPh sb="29" eb="32">
      <t>センキョホウ</t>
    </rPh>
    <rPh sb="32" eb="33">
      <t>ダイ</t>
    </rPh>
    <rPh sb="35" eb="36">
      <t>ジョウ</t>
    </rPh>
    <rPh sb="37" eb="39">
      <t>キテイ</t>
    </rPh>
    <phoneticPr fontId="1"/>
  </si>
  <si>
    <t>（以下「乙」という。）とは、甲が選挙運動</t>
    <rPh sb="1" eb="3">
      <t>イカ</t>
    </rPh>
    <rPh sb="4" eb="5">
      <t>オツ</t>
    </rPh>
    <rPh sb="14" eb="15">
      <t>コウ</t>
    </rPh>
    <rPh sb="16" eb="18">
      <t>センキョ</t>
    </rPh>
    <rPh sb="18" eb="20">
      <t>ウンドウ</t>
    </rPh>
    <phoneticPr fontId="1"/>
  </si>
  <si>
    <t>のために使用する自動車の賃貸借について次のとおり契約を締結する。</t>
  </si>
  <si>
    <t>使用上の義務</t>
    <rPh sb="0" eb="3">
      <t>シヨウジョウ</t>
    </rPh>
    <rPh sb="4" eb="6">
      <t>ギム</t>
    </rPh>
    <phoneticPr fontId="1"/>
  </si>
  <si>
    <t>請求及び支払</t>
    <rPh sb="0" eb="2">
      <t>セイキュウ</t>
    </rPh>
    <rPh sb="2" eb="3">
      <t>オヨ</t>
    </rPh>
    <rPh sb="4" eb="6">
      <t>シハラ</t>
    </rPh>
    <phoneticPr fontId="1"/>
  </si>
  <si>
    <t>選挙運動用自動車運転手契約書</t>
    <rPh sb="0" eb="2">
      <t>センキョ</t>
    </rPh>
    <rPh sb="2" eb="4">
      <t>ウンドウ</t>
    </rPh>
    <rPh sb="4" eb="5">
      <t>ヨウ</t>
    </rPh>
    <rPh sb="5" eb="8">
      <t>ジドウシャ</t>
    </rPh>
    <rPh sb="8" eb="11">
      <t>ウンテンシュ</t>
    </rPh>
    <rPh sb="11" eb="12">
      <t>チギリ</t>
    </rPh>
    <rPh sb="12" eb="13">
      <t>ヤク</t>
    </rPh>
    <rPh sb="13" eb="14">
      <t>ショ</t>
    </rPh>
    <phoneticPr fontId="1"/>
  </si>
  <si>
    <t>（以下「乙」という。）とは、甲が選挙運動のために使用</t>
    <rPh sb="1" eb="3">
      <t>イカ</t>
    </rPh>
    <rPh sb="4" eb="5">
      <t>オツ</t>
    </rPh>
    <rPh sb="14" eb="15">
      <t>コウ</t>
    </rPh>
    <rPh sb="16" eb="18">
      <t>センキョ</t>
    </rPh>
    <rPh sb="18" eb="20">
      <t>ウンドウ</t>
    </rPh>
    <rPh sb="24" eb="26">
      <t>シヨウ</t>
    </rPh>
    <phoneticPr fontId="1"/>
  </si>
  <si>
    <t>する自動車の運転について次のとおり契約する。</t>
    <rPh sb="2" eb="5">
      <t>ジドウシャ</t>
    </rPh>
    <rPh sb="6" eb="8">
      <t>ウンテン</t>
    </rPh>
    <rPh sb="12" eb="13">
      <t>ツギ</t>
    </rPh>
    <rPh sb="17" eb="19">
      <t>ケイヤク</t>
    </rPh>
    <phoneticPr fontId="1"/>
  </si>
  <si>
    <t>　この契約を証すため、本書２通を作成し、甲乙記名押印の上、各自１通保有する。</t>
    <rPh sb="3" eb="5">
      <t>ケイヤク</t>
    </rPh>
    <rPh sb="6" eb="7">
      <t>ショウ</t>
    </rPh>
    <rPh sb="11" eb="13">
      <t>ホンショ</t>
    </rPh>
    <rPh sb="14" eb="15">
      <t>ツウ</t>
    </rPh>
    <rPh sb="16" eb="18">
      <t>サクセイ</t>
    </rPh>
    <rPh sb="20" eb="22">
      <t>コウオツ</t>
    </rPh>
    <rPh sb="22" eb="24">
      <t>キメイ</t>
    </rPh>
    <rPh sb="24" eb="26">
      <t>オウイン</t>
    </rPh>
    <rPh sb="27" eb="28">
      <t>ウエ</t>
    </rPh>
    <rPh sb="29" eb="31">
      <t>カクジ</t>
    </rPh>
    <rPh sb="32" eb="33">
      <t>ツウ</t>
    </rPh>
    <rPh sb="33" eb="35">
      <t>ホユウ</t>
    </rPh>
    <phoneticPr fontId="1"/>
  </si>
  <si>
    <t>運転する自動車の登録番号</t>
    <rPh sb="0" eb="2">
      <t>ウンテン</t>
    </rPh>
    <rPh sb="4" eb="7">
      <t>ジドウシャ</t>
    </rPh>
    <rPh sb="8" eb="10">
      <t>トウロク</t>
    </rPh>
    <rPh sb="10" eb="12">
      <t>バンゴウ</t>
    </rPh>
    <phoneticPr fontId="1"/>
  </si>
  <si>
    <t>　この契約を証するため、本書２通を作成し、甲乙記名押印の上、各自１通を保有する。</t>
    <rPh sb="3" eb="5">
      <t>ケイヤク</t>
    </rPh>
    <rPh sb="6" eb="7">
      <t>ショウ</t>
    </rPh>
    <rPh sb="12" eb="14">
      <t>ホンショ</t>
    </rPh>
    <rPh sb="15" eb="16">
      <t>ツウ</t>
    </rPh>
    <rPh sb="17" eb="19">
      <t>サクセイ</t>
    </rPh>
    <rPh sb="21" eb="23">
      <t>コウオツ</t>
    </rPh>
    <rPh sb="23" eb="25">
      <t>キメイ</t>
    </rPh>
    <rPh sb="25" eb="27">
      <t>オウイン</t>
    </rPh>
    <rPh sb="28" eb="29">
      <t>ウエ</t>
    </rPh>
    <rPh sb="30" eb="32">
      <t>カクジ</t>
    </rPh>
    <rPh sb="33" eb="34">
      <t>ツウ</t>
    </rPh>
    <rPh sb="35" eb="37">
      <t>ホユウ</t>
    </rPh>
    <phoneticPr fontId="1"/>
  </si>
  <si>
    <t>公職選挙法に定める選挙運動用自動車の運転</t>
    <rPh sb="0" eb="2">
      <t>コウショク</t>
    </rPh>
    <rPh sb="2" eb="5">
      <t>センキョホウ</t>
    </rPh>
    <rPh sb="6" eb="7">
      <t>サダ</t>
    </rPh>
    <rPh sb="9" eb="11">
      <t>センキョ</t>
    </rPh>
    <rPh sb="11" eb="13">
      <t>ウンドウ</t>
    </rPh>
    <rPh sb="13" eb="14">
      <t>ヨウ</t>
    </rPh>
    <rPh sb="14" eb="17">
      <t>ジドウシャ</t>
    </rPh>
    <rPh sb="18" eb="20">
      <t>ウンテン</t>
    </rPh>
    <phoneticPr fontId="1"/>
  </si>
  <si>
    <t xml:space="preserve"> 燃料供給業者の氏名又は名称及び住所並びに法人に
 あってはその代表者の氏名</t>
    <rPh sb="1" eb="3">
      <t>ネンリョウ</t>
    </rPh>
    <rPh sb="3" eb="5">
      <t>キョウキュウ</t>
    </rPh>
    <rPh sb="5" eb="7">
      <t>ギョウシャ</t>
    </rPh>
    <rPh sb="8" eb="10">
      <t>シメイ</t>
    </rPh>
    <rPh sb="10" eb="11">
      <t>マタ</t>
    </rPh>
    <rPh sb="12" eb="14">
      <t>メイショウ</t>
    </rPh>
    <rPh sb="14" eb="15">
      <t>オヨ</t>
    </rPh>
    <rPh sb="16" eb="18">
      <t>ジュウショ</t>
    </rPh>
    <rPh sb="18" eb="19">
      <t>ナラ</t>
    </rPh>
    <rPh sb="21" eb="23">
      <t>ホウジン</t>
    </rPh>
    <phoneticPr fontId="1"/>
  </si>
  <si>
    <t>　この契約に基づく契約金額については、甲に係る供託物が公職選挙法第93条の規定に</t>
    <rPh sb="3" eb="5">
      <t>ケイヤク</t>
    </rPh>
    <rPh sb="6" eb="7">
      <t>モト</t>
    </rPh>
    <rPh sb="9" eb="11">
      <t>ケイヤク</t>
    </rPh>
    <rPh sb="11" eb="13">
      <t>キンガク</t>
    </rPh>
    <rPh sb="19" eb="20">
      <t>コウ</t>
    </rPh>
    <rPh sb="21" eb="22">
      <t>カカ</t>
    </rPh>
    <rPh sb="23" eb="25">
      <t>キョウタク</t>
    </rPh>
    <rPh sb="25" eb="26">
      <t>ブツ</t>
    </rPh>
    <rPh sb="27" eb="29">
      <t>コウショク</t>
    </rPh>
    <rPh sb="29" eb="31">
      <t>センキョ</t>
    </rPh>
    <rPh sb="31" eb="32">
      <t>ホウ</t>
    </rPh>
    <rPh sb="32" eb="33">
      <t>ダイ</t>
    </rPh>
    <rPh sb="35" eb="36">
      <t>ジョウ</t>
    </rPh>
    <rPh sb="37" eb="39">
      <t>キテイ</t>
    </rPh>
    <phoneticPr fontId="1"/>
  </si>
  <si>
    <t>た場合は、甲は乙に対し、契約金額全額を速やかに支払うものとする。</t>
    <rPh sb="1" eb="3">
      <t>バアイ</t>
    </rPh>
    <rPh sb="5" eb="6">
      <t>コウ</t>
    </rPh>
    <rPh sb="7" eb="8">
      <t>オツ</t>
    </rPh>
    <rPh sb="9" eb="10">
      <t>タイ</t>
    </rPh>
    <rPh sb="12" eb="14">
      <t>ケイヤク</t>
    </rPh>
    <rPh sb="14" eb="16">
      <t>キンガク</t>
    </rPh>
    <rPh sb="16" eb="18">
      <t>ゼンガク</t>
    </rPh>
    <rPh sb="19" eb="20">
      <t>スミ</t>
    </rPh>
    <rPh sb="23" eb="25">
      <t>シハラ</t>
    </rPh>
    <phoneticPr fontId="1"/>
  </si>
  <si>
    <t>　この契約に定めるもののほか、必要な事項は、民法その他法令に従い、甲乙協議の上、</t>
    <rPh sb="3" eb="5">
      <t>ケイヤク</t>
    </rPh>
    <rPh sb="6" eb="7">
      <t>サダ</t>
    </rPh>
    <rPh sb="15" eb="17">
      <t>ヒツヨウ</t>
    </rPh>
    <rPh sb="18" eb="20">
      <t>ジコウ</t>
    </rPh>
    <rPh sb="22" eb="24">
      <t>ミンポウ</t>
    </rPh>
    <rPh sb="26" eb="27">
      <t>タ</t>
    </rPh>
    <rPh sb="27" eb="29">
      <t>ホウレイ</t>
    </rPh>
    <rPh sb="30" eb="31">
      <t>シタガ</t>
    </rPh>
    <rPh sb="33" eb="35">
      <t>コウオツ</t>
    </rPh>
    <rPh sb="35" eb="37">
      <t>キョウギ</t>
    </rPh>
    <phoneticPr fontId="1"/>
  </si>
  <si>
    <t>選挙運動用自動車燃料供給契約書</t>
    <rPh sb="0" eb="2">
      <t>センキョ</t>
    </rPh>
    <rPh sb="2" eb="4">
      <t>ウンドウ</t>
    </rPh>
    <rPh sb="4" eb="5">
      <t>ヨウ</t>
    </rPh>
    <rPh sb="5" eb="8">
      <t>ジドウシャ</t>
    </rPh>
    <rPh sb="8" eb="10">
      <t>ネンリョウ</t>
    </rPh>
    <rPh sb="10" eb="12">
      <t>キョウキュウ</t>
    </rPh>
    <rPh sb="12" eb="15">
      <t>ケイヤクショ</t>
    </rPh>
    <phoneticPr fontId="1"/>
  </si>
  <si>
    <t>供給を受ける自動車の登録番号</t>
    <rPh sb="0" eb="2">
      <t>キョウキュウ</t>
    </rPh>
    <rPh sb="3" eb="4">
      <t>ウ</t>
    </rPh>
    <rPh sb="6" eb="9">
      <t>ジドウシャ</t>
    </rPh>
    <rPh sb="10" eb="12">
      <t>トウロク</t>
    </rPh>
    <rPh sb="12" eb="14">
      <t>バンゴウ</t>
    </rPh>
    <phoneticPr fontId="1"/>
  </si>
  <si>
    <t xml:space="preserve"> 円(税込)とし、期間中の供給総量に単価を乗じて得た</t>
    <rPh sb="1" eb="2">
      <t>エン</t>
    </rPh>
    <rPh sb="3" eb="5">
      <t>ゼイコ</t>
    </rPh>
    <rPh sb="9" eb="12">
      <t>キカンチュウ</t>
    </rPh>
    <rPh sb="13" eb="15">
      <t>キョウキュウ</t>
    </rPh>
    <rPh sb="15" eb="17">
      <t>ソウリョウ</t>
    </rPh>
    <rPh sb="18" eb="20">
      <t>タンカ</t>
    </rPh>
    <rPh sb="21" eb="22">
      <t>ジョウ</t>
    </rPh>
    <rPh sb="24" eb="25">
      <t>エ</t>
    </rPh>
    <phoneticPr fontId="1"/>
  </si>
  <si>
    <t>金額とする。</t>
    <phoneticPr fontId="1"/>
  </si>
  <si>
    <t>様式第１号</t>
    <rPh sb="2" eb="3">
      <t>ダイ</t>
    </rPh>
    <rPh sb="4" eb="5">
      <t>ゴウ</t>
    </rPh>
    <phoneticPr fontId="1"/>
  </si>
  <si>
    <t>様式第４号</t>
    <rPh sb="2" eb="3">
      <t>ダイ</t>
    </rPh>
    <rPh sb="4" eb="5">
      <t>ゴウ</t>
    </rPh>
    <phoneticPr fontId="1"/>
  </si>
  <si>
    <t>契約の相手方の氏名又は名称及び住所並びに法人にあってはその代表者の氏名</t>
  </si>
  <si>
    <t>契約の相手方の氏名又は名称及び住所並びに法人にあってはその代表者の氏名</t>
    <rPh sb="0" eb="2">
      <t>ケイヤク</t>
    </rPh>
    <rPh sb="3" eb="5">
      <t>アイテ</t>
    </rPh>
    <rPh sb="5" eb="6">
      <t>カタ</t>
    </rPh>
    <rPh sb="7" eb="9">
      <t>シメイ</t>
    </rPh>
    <rPh sb="9" eb="10">
      <t>マタ</t>
    </rPh>
    <rPh sb="11" eb="13">
      <t>メイショウ</t>
    </rPh>
    <phoneticPr fontId="1"/>
  </si>
  <si>
    <t>　２の「契約内容」欄の「借入れ期間等」には、「自動車の借入れ」にあっては借入れ期間を、「運転手の</t>
    <rPh sb="4" eb="6">
      <t>ケイヤク</t>
    </rPh>
    <rPh sb="6" eb="8">
      <t>ナイヨウ</t>
    </rPh>
    <rPh sb="9" eb="10">
      <t>ラン</t>
    </rPh>
    <rPh sb="12" eb="14">
      <t>カリイレ</t>
    </rPh>
    <rPh sb="15" eb="17">
      <t>キカン</t>
    </rPh>
    <rPh sb="17" eb="18">
      <t>トウ</t>
    </rPh>
    <rPh sb="23" eb="26">
      <t>ジドウシャ</t>
    </rPh>
    <rPh sb="27" eb="29">
      <t>カリイ</t>
    </rPh>
    <rPh sb="36" eb="38">
      <t>カリイ</t>
    </rPh>
    <rPh sb="39" eb="41">
      <t>キカン</t>
    </rPh>
    <rPh sb="44" eb="47">
      <t>ウンテンシュ</t>
    </rPh>
    <phoneticPr fontId="1"/>
  </si>
  <si>
    <t>雇用」にあっては雇用期間を、「燃料代」にあっては燃料の供給を受ける選挙運動用自動車の自動車登録番</t>
    <rPh sb="47" eb="48">
      <t>バン</t>
    </rPh>
    <phoneticPr fontId="1"/>
  </si>
  <si>
    <t>　「燃料代」にあっては、単価契約を締結した場合には、「備考」に契約単価を記載してください（なお、</t>
  </si>
  <si>
    <t>契約の相手方の氏名又は名称及び住所並びに法人にあってはその代表者の氏名</t>
    <rPh sb="0" eb="2">
      <t>ケイヤク</t>
    </rPh>
    <rPh sb="3" eb="5">
      <t>アイテ</t>
    </rPh>
    <rPh sb="5" eb="6">
      <t>カタ</t>
    </rPh>
    <rPh sb="7" eb="9">
      <t>シメイ</t>
    </rPh>
    <rPh sb="9" eb="10">
      <t>マタ</t>
    </rPh>
    <rPh sb="11" eb="13">
      <t>メイショウ</t>
    </rPh>
    <rPh sb="13" eb="14">
      <t>オヨ</t>
    </rPh>
    <rPh sb="15" eb="17">
      <t>ジュウショ</t>
    </rPh>
    <rPh sb="17" eb="18">
      <t>ナラ</t>
    </rPh>
    <rPh sb="20" eb="22">
      <t>ホウジン</t>
    </rPh>
    <rPh sb="29" eb="32">
      <t>ダイヒョウシャ</t>
    </rPh>
    <rPh sb="33" eb="35">
      <t>シメイ</t>
    </rPh>
    <phoneticPr fontId="1"/>
  </si>
  <si>
    <t>運送事業者等の氏名又は名称及び住所並びに法人にあってはその代表者の氏名</t>
    <rPh sb="0" eb="2">
      <t>ウンソウ</t>
    </rPh>
    <rPh sb="2" eb="5">
      <t>ジギョウシャ</t>
    </rPh>
    <rPh sb="5" eb="6">
      <t>トウ</t>
    </rPh>
    <rPh sb="7" eb="9">
      <t>シメイ</t>
    </rPh>
    <rPh sb="9" eb="10">
      <t>マタ</t>
    </rPh>
    <rPh sb="11" eb="13">
      <t>メイショウ</t>
    </rPh>
    <rPh sb="13" eb="14">
      <t>オヨ</t>
    </rPh>
    <rPh sb="15" eb="17">
      <t>ジュウショ</t>
    </rPh>
    <rPh sb="17" eb="18">
      <t>ナラ</t>
    </rPh>
    <phoneticPr fontId="1"/>
  </si>
  <si>
    <t>　一般乗用旅客自動車運送事業者との運送契約</t>
    <rPh sb="1" eb="3">
      <t>イッパン</t>
    </rPh>
    <rPh sb="3" eb="5">
      <t>ジョウヨウ</t>
    </rPh>
    <rPh sb="5" eb="7">
      <t>リョカク</t>
    </rPh>
    <rPh sb="7" eb="10">
      <t>ジドウシャ</t>
    </rPh>
    <rPh sb="10" eb="12">
      <t>ウンソウ</t>
    </rPh>
    <rPh sb="12" eb="15">
      <t>ジギョウシャ</t>
    </rPh>
    <rPh sb="17" eb="19">
      <t>ウンソウ</t>
    </rPh>
    <rPh sb="19" eb="21">
      <t>ケイヤク</t>
    </rPh>
    <phoneticPr fontId="1"/>
  </si>
  <si>
    <t>による場合</t>
    <rPh sb="3" eb="5">
      <t>バアイ</t>
    </rPh>
    <phoneticPr fontId="1"/>
  </si>
  <si>
    <t>　同一の日において一般乗用旅客運送事業者と運送契約又はそれ以外の契約により２台以上の選挙運動用自</t>
    <phoneticPr fontId="1"/>
  </si>
  <si>
    <t>動車が使用される場合には、公費負担の対象となるのは候補者の指定する１台に限られていますので、その</t>
    <phoneticPr fontId="1"/>
  </si>
  <si>
    <t>指定をした１台のみについて記載してください。</t>
    <phoneticPr fontId="1"/>
  </si>
  <si>
    <t>　この証明書は、使用の実績に基づいて、燃料供給業者ごとに別々に作成し、給油伝票（燃料の供給を受け</t>
    <phoneticPr fontId="1"/>
  </si>
  <si>
    <t>た日付、燃料の供給を受けた選挙運動用自動車の自動車登録番号のうち自動車登録規則（昭和45年運輸省令</t>
    <phoneticPr fontId="1"/>
  </si>
  <si>
    <t>第７号）第13条第１項第４号に規定する４桁以下のアラビア数字又は車両番号のうち道路運送車両法施行規</t>
    <rPh sb="20" eb="21">
      <t>ケタ</t>
    </rPh>
    <phoneticPr fontId="1"/>
  </si>
  <si>
    <t>則（昭和26年運輸省令第74号）第36条の17第１項第４号若しくは第36条の18第１項第３号に規定する４桁以</t>
    <rPh sb="52" eb="53">
      <t>ケタ</t>
    </rPh>
    <phoneticPr fontId="1"/>
  </si>
  <si>
    <t>下のアラビア数字、燃料供給量及び燃料供給金額が記載された書面で、燃料供給業者から給油の際に受領し</t>
    <phoneticPr fontId="1"/>
  </si>
  <si>
    <t>たものをいう。以下同じ。）の写しを添えて、候補者から燃料供給業者に提出してください。</t>
    <phoneticPr fontId="1"/>
  </si>
  <si>
    <t>　「燃料の供給を受けた選挙運動用自動車の自動車登録番号又は車両番号」欄には、契約届出書に記載され</t>
    <phoneticPr fontId="1"/>
  </si>
  <si>
    <t>た選挙運動用自動車の自動車登録番号又は車両番号を記載してください。</t>
    <phoneticPr fontId="1"/>
  </si>
  <si>
    <t>　「燃料の供給を受けた選挙運動用自動車の自動車登録番号又は車両番号」欄、「燃料供給量」欄及び「燃</t>
    <rPh sb="47" eb="48">
      <t>ネン</t>
    </rPh>
    <phoneticPr fontId="1"/>
  </si>
  <si>
    <t>料供給金額」欄は、燃料の供給を受けた日ごとに記載してください。</t>
    <phoneticPr fontId="1"/>
  </si>
  <si>
    <t>　この証明書は、使用の実績に基づいて、運転手ごとに別々に作成し、候補者から運転手に提出して</t>
    <phoneticPr fontId="1"/>
  </si>
  <si>
    <t>ください。</t>
    <phoneticPr fontId="1"/>
  </si>
  <si>
    <t>　「備考」欄には、選挙運動期間中に使用した選挙運動用自動車の台数を使用した日ごとに記載して</t>
    <phoneticPr fontId="1"/>
  </si>
  <si>
    <t>　同一の日において２人以上の選挙運動用自動車の運転手が雇用された場合には、公費負担の対象と</t>
    <phoneticPr fontId="1"/>
  </si>
  <si>
    <t>なるのは候補者の指定する１人に限られていますので、その指定をした１人のみについて記載してくだ</t>
    <phoneticPr fontId="1"/>
  </si>
  <si>
    <t>さい。</t>
    <phoneticPr fontId="1"/>
  </si>
  <si>
    <t>(その２)</t>
    <phoneticPr fontId="1"/>
  </si>
  <si>
    <t>(その３)</t>
    <phoneticPr fontId="1"/>
  </si>
  <si>
    <t>波佐見町長選挙</t>
    <rPh sb="5" eb="7">
      <t>センキョ</t>
    </rPh>
    <phoneticPr fontId="1"/>
  </si>
  <si>
    <t>波佐見　太郎</t>
    <rPh sb="4" eb="6">
      <t>タロウ</t>
    </rPh>
    <phoneticPr fontId="1"/>
  </si>
  <si>
    <t>波佐見町○○町３番地</t>
    <rPh sb="6" eb="7">
      <t>マチ</t>
    </rPh>
    <rPh sb="8" eb="9">
      <t>バン</t>
    </rPh>
    <rPh sb="9" eb="10">
      <t>チ</t>
    </rPh>
    <phoneticPr fontId="1"/>
  </si>
  <si>
    <t>波佐見町○○郷１６８番地２</t>
    <rPh sb="10" eb="12">
      <t>バンチ</t>
    </rPh>
    <phoneticPr fontId="1"/>
  </si>
  <si>
    <t>波佐見町○○郷１０番地</t>
    <rPh sb="9" eb="10">
      <t>バン</t>
    </rPh>
    <rPh sb="10" eb="11">
      <t>チ</t>
    </rPh>
    <phoneticPr fontId="1"/>
  </si>
  <si>
    <t>波佐見町○○郷１２３番地１</t>
    <rPh sb="10" eb="12">
      <t>バンチ</t>
    </rPh>
    <phoneticPr fontId="1"/>
  </si>
  <si>
    <t>波佐見町○○郷３番地</t>
    <rPh sb="8" eb="9">
      <t>バン</t>
    </rPh>
    <rPh sb="9" eb="10">
      <t>チ</t>
    </rPh>
    <phoneticPr fontId="1"/>
  </si>
  <si>
    <t>波佐見町選挙管理委員会委員長　様</t>
    <rPh sb="4" eb="6">
      <t>センキョ</t>
    </rPh>
    <rPh sb="6" eb="8">
      <t>カンリ</t>
    </rPh>
    <rPh sb="8" eb="11">
      <t>イインカイ</t>
    </rPh>
    <rPh sb="11" eb="14">
      <t>イインチョウ</t>
    </rPh>
    <rPh sb="15" eb="16">
      <t>サマ</t>
    </rPh>
    <phoneticPr fontId="1"/>
  </si>
  <si>
    <t>　この申請書は、燃料供給業者ごとに別々に候補者から波佐見町選挙管理委員会に提出してください。</t>
  </si>
  <si>
    <t>　運送事業者等が波佐見町に支払を請求するときは、この証明書を請求書に添付してください。</t>
  </si>
  <si>
    <t>　この証明書を発行した候補者について供託物が没収された場合には、運送事業者等は、波佐見町に支払を</t>
    <rPh sb="45" eb="47">
      <t>シハラ</t>
    </rPh>
    <phoneticPr fontId="1"/>
  </si>
  <si>
    <t>外の選挙運動用自動車については、波佐見町に支払を請求することはできません。</t>
  </si>
  <si>
    <t>　燃料供給業者が波佐見町に支払を請求するときは、この証明書及び給給伝票の写しを請求書に添付してくだ</t>
    <rPh sb="32" eb="33">
      <t>キュウ</t>
    </rPh>
    <phoneticPr fontId="1"/>
  </si>
  <si>
    <t>　運転手が波佐見町に支払を請求するときは、この証明書を請求書に添付してください。</t>
  </si>
  <si>
    <t>　候補者の指定した運転手以外の運転手は、波佐見町に支払を請求することはできません。</t>
  </si>
  <si>
    <t>　甲は、波佐見町議会議員及び波佐見町長の選挙における選挙運動の公費負担に関する条例</t>
    <rPh sb="1" eb="2">
      <t>コウ</t>
    </rPh>
    <rPh sb="8" eb="10">
      <t>ギカイ</t>
    </rPh>
    <rPh sb="10" eb="12">
      <t>ギイン</t>
    </rPh>
    <rPh sb="12" eb="13">
      <t>オヨ</t>
    </rPh>
    <rPh sb="18" eb="19">
      <t>チョウ</t>
    </rPh>
    <rPh sb="20" eb="22">
      <t>センキョ</t>
    </rPh>
    <rPh sb="26" eb="28">
      <t>センキョ</t>
    </rPh>
    <rPh sb="28" eb="30">
      <t>ウンドウ</t>
    </rPh>
    <rPh sb="31" eb="33">
      <t>コウヒ</t>
    </rPh>
    <rPh sb="33" eb="35">
      <t>フタン</t>
    </rPh>
    <rPh sb="36" eb="37">
      <t>カン</t>
    </rPh>
    <rPh sb="39" eb="41">
      <t>ジョウレイ</t>
    </rPh>
    <phoneticPr fontId="1"/>
  </si>
  <si>
    <t>に基づき、選挙運動のための自動車として使用する。</t>
    <rPh sb="1" eb="2">
      <t>モト</t>
    </rPh>
    <rPh sb="5" eb="7">
      <t>センキョ</t>
    </rPh>
    <rPh sb="7" eb="9">
      <t>ウンドウ</t>
    </rPh>
    <rPh sb="13" eb="16">
      <t>ジドウシャ</t>
    </rPh>
    <rPh sb="19" eb="21">
      <t>シヨウ</t>
    </rPh>
    <phoneticPr fontId="1"/>
  </si>
  <si>
    <t>波佐見町に帰属することにならない限りにおいて、乙は、波佐見町議会議員及び波佐見町長</t>
    <rPh sb="5" eb="7">
      <t>キゾク</t>
    </rPh>
    <rPh sb="16" eb="17">
      <t>カギ</t>
    </rPh>
    <rPh sb="23" eb="24">
      <t>オツ</t>
    </rPh>
    <rPh sb="30" eb="32">
      <t>ギカイ</t>
    </rPh>
    <rPh sb="32" eb="34">
      <t>ギイン</t>
    </rPh>
    <rPh sb="34" eb="35">
      <t>オヨ</t>
    </rPh>
    <rPh sb="40" eb="41">
      <t>チョウ</t>
    </rPh>
    <phoneticPr fontId="1"/>
  </si>
  <si>
    <t>の選挙における選挙運動の公費負担に関する条例に基づき波佐見町に対し請求するものとし、</t>
    <rPh sb="7" eb="9">
      <t>センキョ</t>
    </rPh>
    <rPh sb="9" eb="11">
      <t>ウンドウ</t>
    </rPh>
    <rPh sb="12" eb="14">
      <t>コウヒ</t>
    </rPh>
    <rPh sb="14" eb="16">
      <t>フタン</t>
    </rPh>
    <rPh sb="17" eb="18">
      <t>カン</t>
    </rPh>
    <rPh sb="20" eb="22">
      <t>ジョウレイ</t>
    </rPh>
    <rPh sb="23" eb="24">
      <t>モト</t>
    </rPh>
    <rPh sb="31" eb="32">
      <t>タイ</t>
    </rPh>
    <rPh sb="33" eb="35">
      <t>セイキュウ</t>
    </rPh>
    <phoneticPr fontId="1"/>
  </si>
  <si>
    <t>甲は請求に必要な手続きを遅延なく行わなければならない。この場合において、乙が波佐見</t>
    <rPh sb="5" eb="7">
      <t>ヒツヨウ</t>
    </rPh>
    <rPh sb="8" eb="10">
      <t>テツヅ</t>
    </rPh>
    <rPh sb="12" eb="14">
      <t>チエン</t>
    </rPh>
    <rPh sb="16" eb="17">
      <t>オコナ</t>
    </rPh>
    <rPh sb="29" eb="31">
      <t>バアイ</t>
    </rPh>
    <rPh sb="36" eb="37">
      <t>オツ</t>
    </rPh>
    <phoneticPr fontId="1"/>
  </si>
  <si>
    <t>町に請求することができる金額が契約金額に満たないときは、甲は乙に対し、不足額を速や</t>
    <rPh sb="12" eb="14">
      <t>キンガク</t>
    </rPh>
    <rPh sb="15" eb="17">
      <t>ケイヤク</t>
    </rPh>
    <rPh sb="17" eb="19">
      <t>キンガク</t>
    </rPh>
    <rPh sb="20" eb="21">
      <t>ミ</t>
    </rPh>
    <rPh sb="28" eb="29">
      <t>コウ</t>
    </rPh>
    <rPh sb="30" eb="31">
      <t>オツ</t>
    </rPh>
    <rPh sb="32" eb="33">
      <t>タイ</t>
    </rPh>
    <rPh sb="35" eb="37">
      <t>フソク</t>
    </rPh>
    <rPh sb="37" eb="38">
      <t>ガク</t>
    </rPh>
    <rPh sb="39" eb="40">
      <t>スミ</t>
    </rPh>
    <phoneticPr fontId="1"/>
  </si>
  <si>
    <t>かに支払うものとする。</t>
    <phoneticPr fontId="1"/>
  </si>
  <si>
    <t>　ただし、甲に係る供託物が公職選挙法第93条の規定により波佐見町に帰属することとなっ</t>
    <rPh sb="5" eb="6">
      <t>コウ</t>
    </rPh>
    <rPh sb="7" eb="8">
      <t>カカワ</t>
    </rPh>
    <rPh sb="9" eb="11">
      <t>キョウタク</t>
    </rPh>
    <rPh sb="11" eb="12">
      <t>ブツ</t>
    </rPh>
    <rPh sb="13" eb="15">
      <t>コウショク</t>
    </rPh>
    <rPh sb="15" eb="18">
      <t>センキョホウ</t>
    </rPh>
    <rPh sb="18" eb="19">
      <t>ダイ</t>
    </rPh>
    <rPh sb="21" eb="22">
      <t>ジョウ</t>
    </rPh>
    <rPh sb="23" eb="25">
      <t>キテイ</t>
    </rPh>
    <rPh sb="33" eb="35">
      <t>キゾク</t>
    </rPh>
    <phoneticPr fontId="1"/>
  </si>
  <si>
    <t>より波佐見町に帰属することにならない限りにおいて、乙は、波佐見町議会議員及び波佐</t>
    <rPh sb="7" eb="9">
      <t>キゾク</t>
    </rPh>
    <rPh sb="18" eb="19">
      <t>カギ</t>
    </rPh>
    <rPh sb="25" eb="26">
      <t>オツ</t>
    </rPh>
    <rPh sb="32" eb="34">
      <t>ギカイ</t>
    </rPh>
    <rPh sb="34" eb="36">
      <t>ギイン</t>
    </rPh>
    <phoneticPr fontId="1"/>
  </si>
  <si>
    <t>見町長の選挙における選挙運動の公費負担に関する条例に基づき波佐見町に対し請求する</t>
    <rPh sb="4" eb="6">
      <t>センキョ</t>
    </rPh>
    <rPh sb="10" eb="12">
      <t>センキョ</t>
    </rPh>
    <rPh sb="12" eb="14">
      <t>ウンドウ</t>
    </rPh>
    <rPh sb="15" eb="17">
      <t>コウヒ</t>
    </rPh>
    <rPh sb="17" eb="19">
      <t>フタン</t>
    </rPh>
    <rPh sb="20" eb="21">
      <t>カン</t>
    </rPh>
    <rPh sb="23" eb="25">
      <t>ジョウレイ</t>
    </rPh>
    <rPh sb="26" eb="27">
      <t>モト</t>
    </rPh>
    <rPh sb="34" eb="35">
      <t>タイ</t>
    </rPh>
    <phoneticPr fontId="1"/>
  </si>
  <si>
    <t>ものとし、甲は請求に必要な手続を遅延なく行わなければならない。この場合において、</t>
    <rPh sb="5" eb="6">
      <t>コウ</t>
    </rPh>
    <rPh sb="7" eb="9">
      <t>セイキュウ</t>
    </rPh>
    <rPh sb="10" eb="12">
      <t>ヒツヨウ</t>
    </rPh>
    <rPh sb="13" eb="15">
      <t>テツヅ</t>
    </rPh>
    <rPh sb="16" eb="18">
      <t>チエン</t>
    </rPh>
    <rPh sb="20" eb="21">
      <t>オコナ</t>
    </rPh>
    <phoneticPr fontId="1"/>
  </si>
  <si>
    <t>乙が波佐見町に請求することができる金額が契約金額に満たないときは、甲は乙に対し、</t>
    <rPh sb="7" eb="9">
      <t>セイキュウ</t>
    </rPh>
    <rPh sb="17" eb="19">
      <t>キンガク</t>
    </rPh>
    <rPh sb="20" eb="22">
      <t>ケイヤク</t>
    </rPh>
    <rPh sb="22" eb="24">
      <t>キンガク</t>
    </rPh>
    <rPh sb="25" eb="26">
      <t>ミ</t>
    </rPh>
    <phoneticPr fontId="1"/>
  </si>
  <si>
    <t>不足額を速やかに支払うものとする。</t>
    <phoneticPr fontId="1"/>
  </si>
  <si>
    <t>　ただし、甲に係る供託物が公職選挙法第93条の規定により波佐見町に帰属することとな</t>
    <rPh sb="5" eb="6">
      <t>コウ</t>
    </rPh>
    <rPh sb="7" eb="8">
      <t>カカ</t>
    </rPh>
    <rPh sb="9" eb="11">
      <t>キョウタク</t>
    </rPh>
    <rPh sb="11" eb="12">
      <t>ブツ</t>
    </rPh>
    <rPh sb="13" eb="15">
      <t>コウショク</t>
    </rPh>
    <rPh sb="15" eb="18">
      <t>センキョホウ</t>
    </rPh>
    <rPh sb="18" eb="19">
      <t>ダイ</t>
    </rPh>
    <rPh sb="21" eb="22">
      <t>ジョウ</t>
    </rPh>
    <rPh sb="23" eb="25">
      <t>キテイ</t>
    </rPh>
    <rPh sb="33" eb="35">
      <t>キゾク</t>
    </rPh>
    <phoneticPr fontId="1"/>
  </si>
  <si>
    <t>った場合は、甲は乙に対し、契約金額全額を速やかに支払うものとする。</t>
    <rPh sb="2" eb="4">
      <t>バアイ</t>
    </rPh>
    <rPh sb="6" eb="7">
      <t>コウ</t>
    </rPh>
    <rPh sb="8" eb="9">
      <t>オツ</t>
    </rPh>
    <rPh sb="10" eb="11">
      <t>タイ</t>
    </rPh>
    <rPh sb="13" eb="15">
      <t>ケイヤク</t>
    </rPh>
    <rPh sb="15" eb="17">
      <t>キンガク</t>
    </rPh>
    <rPh sb="17" eb="19">
      <t>ゼンガク</t>
    </rPh>
    <rPh sb="20" eb="21">
      <t>スミ</t>
    </rPh>
    <rPh sb="24" eb="26">
      <t>シハラ</t>
    </rPh>
    <phoneticPr fontId="1"/>
  </si>
  <si>
    <t>　次の自動車燃料代につき、波佐見町議会議員及び波佐見町長の選挙における選挙運動の公費負担に関す</t>
    <rPh sb="17" eb="19">
      <t>ギカイ</t>
    </rPh>
    <rPh sb="19" eb="21">
      <t>ギイン</t>
    </rPh>
    <rPh sb="21" eb="22">
      <t>オヨ</t>
    </rPh>
    <rPh sb="27" eb="28">
      <t>チョウ</t>
    </rPh>
    <rPh sb="29" eb="31">
      <t>センキョ</t>
    </rPh>
    <rPh sb="35" eb="37">
      <t>センキョ</t>
    </rPh>
    <rPh sb="37" eb="39">
      <t>ウンドウ</t>
    </rPh>
    <rPh sb="40" eb="42">
      <t>コウヒ</t>
    </rPh>
    <rPh sb="42" eb="44">
      <t>フタン</t>
    </rPh>
    <rPh sb="45" eb="46">
      <t>カン</t>
    </rPh>
    <phoneticPr fontId="1"/>
  </si>
  <si>
    <t>る第４条第２号イの規定による確認を受けたいので申請します。</t>
    <phoneticPr fontId="1"/>
  </si>
  <si>
    <t>　この申請書は、選挙運動用自動車の燃料代について公費負担の対象となるものの確認を受けるためのも</t>
    <phoneticPr fontId="1"/>
  </si>
  <si>
    <t>のです。</t>
    <phoneticPr fontId="1"/>
  </si>
  <si>
    <t>　「燃料の供給を受ける選挙運動用自動車の自動車登録番号又は車両番号」には、契約届出書に記載され</t>
    <phoneticPr fontId="1"/>
  </si>
  <si>
    <t>た選挙運動用自動車の自動車登録番号又は車両番号を記載してください。</t>
    <rPh sb="1" eb="3">
      <t>センキョ</t>
    </rPh>
    <phoneticPr fontId="1"/>
  </si>
  <si>
    <t>　候補者本人が届け出る場合にあっては本人確認書類の提示又は提出を、その代理人が申請する場合にあ</t>
    <rPh sb="1" eb="4">
      <t>コウホシャ</t>
    </rPh>
    <rPh sb="4" eb="6">
      <t>ホンニン</t>
    </rPh>
    <rPh sb="7" eb="8">
      <t>トド</t>
    </rPh>
    <rPh sb="9" eb="10">
      <t>デ</t>
    </rPh>
    <rPh sb="11" eb="13">
      <t>バアイ</t>
    </rPh>
    <rPh sb="18" eb="20">
      <t>ホンニン</t>
    </rPh>
    <rPh sb="20" eb="22">
      <t>カクニン</t>
    </rPh>
    <rPh sb="22" eb="24">
      <t>ショルイ</t>
    </rPh>
    <rPh sb="25" eb="27">
      <t>テイジ</t>
    </rPh>
    <rPh sb="27" eb="28">
      <t>マタ</t>
    </rPh>
    <rPh sb="29" eb="31">
      <t>テイシュツ</t>
    </rPh>
    <rPh sb="35" eb="38">
      <t>ダイリニン</t>
    </rPh>
    <rPh sb="39" eb="41">
      <t>シンセイ</t>
    </rPh>
    <phoneticPr fontId="1"/>
  </si>
  <si>
    <t>っては委任状の提示又は提出及び該当代理人の本人確認書類の提示又は提出を行うこと。ただし、</t>
    <phoneticPr fontId="1"/>
  </si>
  <si>
    <t>候補者本人の署名その他の措置がある場合はこの限りではない。</t>
    <phoneticPr fontId="1"/>
  </si>
  <si>
    <t>2)　1)以外の場合　　　　　　　　　　　　　　　　　　　　16,100円</t>
    <phoneticPr fontId="1"/>
  </si>
  <si>
    <t>（その１）</t>
    <phoneticPr fontId="1"/>
  </si>
  <si>
    <t>　この証明書を発行した候補者について供託物が没収された場合には、燃料供給業者は、波佐見町に支払を</t>
    <phoneticPr fontId="1"/>
  </si>
  <si>
    <t>請求することはできません。</t>
    <phoneticPr fontId="1"/>
  </si>
  <si>
    <t>　この証明書を発行した候補者について供託物が没収された場合には、運転手は、波佐見町に支払を請</t>
    <phoneticPr fontId="1"/>
  </si>
  <si>
    <t>求することはできません。</t>
    <phoneticPr fontId="1"/>
  </si>
  <si>
    <t>（その１）</t>
    <phoneticPr fontId="1"/>
  </si>
  <si>
    <t>様式第２号</t>
    <rPh sb="2" eb="3">
      <t>ダイ</t>
    </rPh>
    <rPh sb="4" eb="5">
      <t>ゴウ</t>
    </rPh>
    <phoneticPr fontId="1"/>
  </si>
  <si>
    <r>
      <t>　同一の日において一般乗用旅客自動車運送事業者との運送契約（「運送等の契約区分」欄の</t>
    </r>
    <r>
      <rPr>
        <sz val="10"/>
        <color theme="1"/>
        <rFont val="Century"/>
        <family val="1"/>
      </rPr>
      <t>1</t>
    </r>
    <r>
      <rPr>
        <sz val="10"/>
        <color theme="1"/>
        <rFont val="ＭＳ 明朝"/>
        <family val="1"/>
        <charset val="128"/>
      </rPr>
      <t>）とそれ以</t>
    </r>
    <rPh sb="47" eb="48">
      <t>イ</t>
    </rPh>
    <phoneticPr fontId="1"/>
  </si>
  <si>
    <t>外の契約（「運送等の契約区分」欄の２）とのいずれもが締結された場合には、公費負担の対象となるのは</t>
    <phoneticPr fontId="1"/>
  </si>
  <si>
    <t>候補者の指定する一の契約に限られていますので、その指定をした一の契約のみについて記載してください。</t>
    <rPh sb="8" eb="9">
      <t>イチ</t>
    </rPh>
    <rPh sb="30" eb="31">
      <t>イチ</t>
    </rPh>
    <phoneticPr fontId="1"/>
  </si>
  <si>
    <t>〇</t>
    <phoneticPr fontId="1"/>
  </si>
  <si>
    <t>令和６年１０月６日執行 波佐見町議会議員一般選挙</t>
    <rPh sb="0" eb="2">
      <t>レイワ</t>
    </rPh>
    <rPh sb="3" eb="4">
      <t>ネン</t>
    </rPh>
    <rPh sb="6" eb="7">
      <t>ガツ</t>
    </rPh>
    <rPh sb="8" eb="9">
      <t>ニチ</t>
    </rPh>
    <rPh sb="9" eb="11">
      <t>シッコウ</t>
    </rPh>
    <rPh sb="12" eb="16">
      <t>ハサミチョウ</t>
    </rPh>
    <rPh sb="16" eb="18">
      <t>ギカイ</t>
    </rPh>
    <rPh sb="18" eb="20">
      <t>ギイン</t>
    </rPh>
    <rPh sb="20" eb="22">
      <t>イッパン</t>
    </rPh>
    <rPh sb="22" eb="24">
      <t>センキョ</t>
    </rPh>
    <rPh sb="23" eb="24">
      <t>ホセン</t>
    </rPh>
    <phoneticPr fontId="1"/>
  </si>
  <si>
    <t>２７</t>
    <phoneticPr fontId="1"/>
  </si>
  <si>
    <t>１０</t>
    <phoneticPr fontId="1"/>
  </si>
  <si>
    <t>令和６年１０月６日執行</t>
    <rPh sb="3" eb="4">
      <t>ネン</t>
    </rPh>
    <rPh sb="6" eb="7">
      <t>ガツ</t>
    </rPh>
    <rPh sb="8" eb="9">
      <t>ニチ</t>
    </rPh>
    <rPh sb="9" eb="11">
      <t>シッコウ</t>
    </rPh>
    <phoneticPr fontId="1"/>
  </si>
  <si>
    <t>波佐見町議会議員一般選挙</t>
    <rPh sb="4" eb="6">
      <t>ギカイ</t>
    </rPh>
    <rPh sb="6" eb="8">
      <t>ギイン</t>
    </rPh>
    <rPh sb="8" eb="10">
      <t>イッパン</t>
    </rPh>
    <rPh sb="10" eb="12">
      <t>センキョ</t>
    </rPh>
    <rPh sb="11" eb="12">
      <t>ホセン</t>
    </rPh>
    <phoneticPr fontId="1"/>
  </si>
  <si>
    <t>10/１（1台）</t>
    <rPh sb="6" eb="7">
      <t>ダイ</t>
    </rPh>
    <phoneticPr fontId="1"/>
  </si>
  <si>
    <t>10/２（1台）</t>
    <rPh sb="6" eb="7">
      <t>ダイ</t>
    </rPh>
    <phoneticPr fontId="1"/>
  </si>
  <si>
    <t>10/３（1台）</t>
    <rPh sb="6" eb="7">
      <t>ダイ</t>
    </rPh>
    <phoneticPr fontId="1"/>
  </si>
  <si>
    <t>10/４（1台）</t>
    <rPh sb="6" eb="7">
      <t>ダイ</t>
    </rPh>
    <phoneticPr fontId="1"/>
  </si>
  <si>
    <t>10/５（1台）</t>
    <rPh sb="6" eb="7">
      <t>ダイ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</si>
</sst>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 &quot;¥&quot;* #,##0_ ;_ &quot;¥&quot;* \-#,##0_ ;_ &quot;¥&quot;* &quot;-&quot;_ ;_ @_ "/>
    <numFmt numFmtId="176" formatCode="#,##0_ "/>
    <numFmt numFmtId="177" formatCode="#,##0_);[Red]\(#,##0\)"/>
    <numFmt numFmtId="178" formatCode="#,##0.00_ "/>
    <numFmt numFmtId="179" formatCode="0.00_ "/>
    <numFmt numFmtId="180" formatCode="0_ "/>
    <numFmt numFmtId="181" formatCode="#,##0.00_);[Red]\(#,##0.00\)"/>
    <numFmt numFmtId="182" formatCode="#,##0.0_ "/>
    <numFmt numFmtId="183" formatCode="[$-411]ggge&quot;年&quot;m&quot;月&quot;d&quot;日&quot;;@"/>
  </numFmts>
  <fonts count="62"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0"/>
      <color theme="1"/>
      <name val="ＭＳ 明朝"/>
      <family val="1"/>
      <charset val="128"/>
    </font>
    <font>
      <sz val="10"/>
      <color theme="1"/>
      <name val="ＭＳ Ｐゴシック"/>
      <family val="2"/>
      <charset val="128"/>
      <scheme val="minor"/>
    </font>
    <font>
      <b/>
      <sz val="16"/>
      <color theme="1"/>
      <name val="ＭＳ ゴシック"/>
      <family val="3"/>
      <charset val="128"/>
    </font>
    <font>
      <sz val="8"/>
      <color theme="1"/>
      <name val="ＭＳ 明朝"/>
      <family val="1"/>
      <charset val="128"/>
    </font>
    <font>
      <sz val="8"/>
      <color theme="1"/>
      <name val="ＭＳ Ｐゴシック"/>
      <family val="2"/>
      <charset val="128"/>
      <scheme val="minor"/>
    </font>
    <font>
      <sz val="12"/>
      <color theme="1"/>
      <name val="ＭＳ 明朝"/>
      <family val="1"/>
      <charset val="128"/>
    </font>
    <font>
      <sz val="9"/>
      <color theme="1"/>
      <name val="ＭＳ 明朝"/>
      <family val="1"/>
      <charset val="128"/>
    </font>
    <font>
      <sz val="11"/>
      <color theme="1"/>
      <name val="ＭＳ ゴシック"/>
      <family val="3"/>
      <charset val="128"/>
    </font>
    <font>
      <sz val="11"/>
      <color rgb="FFFF0000"/>
      <name val="ＭＳ 明朝"/>
      <family val="1"/>
      <charset val="128"/>
    </font>
    <font>
      <sz val="11"/>
      <color rgb="FFFF0000"/>
      <name val="ＭＳ Ｐゴシック"/>
      <family val="2"/>
      <charset val="128"/>
      <scheme val="minor"/>
    </font>
    <font>
      <sz val="10.5"/>
      <color theme="1"/>
      <name val="ＭＳ 明朝"/>
      <family val="1"/>
      <charset val="128"/>
    </font>
    <font>
      <sz val="10"/>
      <color theme="1"/>
      <name val="Century"/>
      <family val="1"/>
    </font>
    <font>
      <sz val="11"/>
      <color rgb="FF0070C0"/>
      <name val="ＭＳ 明朝"/>
      <family val="1"/>
      <charset val="128"/>
    </font>
    <font>
      <b/>
      <sz val="9"/>
      <color indexed="10"/>
      <name val="ＭＳ Ｐゴシック"/>
      <family val="3"/>
      <charset val="128"/>
    </font>
    <font>
      <b/>
      <sz val="11"/>
      <color rgb="FF0070C0"/>
      <name val="ＭＳ 明朝"/>
      <family val="1"/>
      <charset val="128"/>
    </font>
    <font>
      <sz val="12"/>
      <color theme="1"/>
      <name val="ＭＳ Ｐゴシック"/>
      <family val="2"/>
      <charset val="128"/>
      <scheme val="minor"/>
    </font>
    <font>
      <sz val="11"/>
      <name val="ＭＳ 明朝"/>
      <family val="1"/>
      <charset val="128"/>
    </font>
    <font>
      <sz val="14"/>
      <color rgb="FFFF0000"/>
      <name val="ＭＳ 明朝"/>
      <family val="1"/>
      <charset val="128"/>
    </font>
    <font>
      <sz val="11"/>
      <color theme="1"/>
      <name val="ＭＳ Ｐ明朝"/>
      <family val="1"/>
      <charset val="128"/>
    </font>
    <font>
      <sz val="9"/>
      <color theme="1"/>
      <name val="ＭＳ Ｐ明朝"/>
      <family val="1"/>
      <charset val="128"/>
    </font>
    <font>
      <sz val="9"/>
      <name val="ＭＳ Ｐ明朝"/>
      <family val="1"/>
      <charset val="128"/>
    </font>
    <font>
      <sz val="11"/>
      <color rgb="FF0070C0"/>
      <name val="ＭＳ Ｐ明朝"/>
      <family val="1"/>
      <charset val="128"/>
    </font>
    <font>
      <sz val="9"/>
      <color rgb="FF0070C0"/>
      <name val="ＭＳ Ｐ明朝"/>
      <family val="1"/>
      <charset val="128"/>
    </font>
    <font>
      <b/>
      <sz val="12"/>
      <color theme="1"/>
      <name val="ＭＳ Ｐ明朝"/>
      <family val="1"/>
      <charset val="128"/>
    </font>
    <font>
      <sz val="9"/>
      <color rgb="FFFF0000"/>
      <name val="ＭＳ Ｐ明朝"/>
      <family val="1"/>
      <charset val="128"/>
    </font>
    <font>
      <b/>
      <sz val="20"/>
      <color theme="1"/>
      <name val="ＭＳ 明朝"/>
      <family val="1"/>
      <charset val="128"/>
    </font>
    <font>
      <b/>
      <sz val="20"/>
      <color theme="1"/>
      <name val="ＭＳ Ｐゴシック"/>
      <family val="2"/>
      <charset val="128"/>
      <scheme val="minor"/>
    </font>
    <font>
      <sz val="11"/>
      <color rgb="FF002060"/>
      <name val="ＭＳ Ｐ明朝"/>
      <family val="1"/>
      <charset val="128"/>
    </font>
    <font>
      <sz val="11"/>
      <color rgb="FF002060"/>
      <name val="ＭＳ Ｐゴシック"/>
      <family val="2"/>
      <charset val="128"/>
      <scheme val="minor"/>
    </font>
    <font>
      <sz val="9"/>
      <name val="ＭＳ 明朝"/>
      <family val="1"/>
      <charset val="128"/>
    </font>
    <font>
      <sz val="12"/>
      <color rgb="FFFF0000"/>
      <name val="ＭＳ Ｐ明朝"/>
      <family val="1"/>
      <charset val="128"/>
    </font>
    <font>
      <sz val="12"/>
      <color rgb="FF0070C0"/>
      <name val="ＭＳ Ｐ明朝"/>
      <family val="1"/>
      <charset val="128"/>
    </font>
    <font>
      <sz val="11"/>
      <color theme="1"/>
      <name val="ＭＳ Ｐゴシック"/>
      <family val="3"/>
      <charset val="128"/>
    </font>
    <font>
      <sz val="9"/>
      <color theme="1"/>
      <name val="ＭＳ Ｐゴシック"/>
      <family val="2"/>
      <charset val="128"/>
      <scheme val="minor"/>
    </font>
    <font>
      <sz val="11"/>
      <color rgb="FFFF0000"/>
      <name val="ＭＳ Ｐ明朝"/>
      <family val="1"/>
      <charset val="128"/>
    </font>
    <font>
      <sz val="11"/>
      <name val="ＭＳ Ｐ明朝"/>
      <family val="1"/>
      <charset val="128"/>
    </font>
    <font>
      <b/>
      <sz val="11"/>
      <color rgb="FFFF0000"/>
      <name val="ＭＳ 明朝"/>
      <family val="1"/>
      <charset val="128"/>
    </font>
    <font>
      <sz val="6"/>
      <color theme="1"/>
      <name val="ＭＳ 明朝"/>
      <family val="1"/>
      <charset val="128"/>
    </font>
    <font>
      <sz val="6"/>
      <color theme="1"/>
      <name val="ＭＳ Ｐゴシック"/>
      <family val="2"/>
      <charset val="128"/>
      <scheme val="minor"/>
    </font>
    <font>
      <sz val="11"/>
      <color rgb="FF0070C0"/>
      <name val="ＭＳ Ｐゴシック"/>
      <family val="3"/>
      <charset val="128"/>
    </font>
    <font>
      <sz val="14"/>
      <color theme="1"/>
      <name val="ＭＳ 明朝"/>
      <family val="1"/>
      <charset val="128"/>
    </font>
    <font>
      <sz val="14"/>
      <color theme="1"/>
      <name val="ＭＳ Ｐゴシック"/>
      <family val="2"/>
      <charset val="128"/>
      <scheme val="minor"/>
    </font>
    <font>
      <sz val="14"/>
      <name val="ＭＳ 明朝"/>
      <family val="1"/>
      <charset val="128"/>
    </font>
    <font>
      <sz val="14"/>
      <name val="ＭＳ Ｐゴシック"/>
      <family val="2"/>
      <charset val="128"/>
      <scheme val="minor"/>
    </font>
    <font>
      <sz val="10"/>
      <name val="ＭＳ 明朝"/>
      <family val="1"/>
      <charset val="128"/>
    </font>
    <font>
      <b/>
      <sz val="11"/>
      <color theme="1"/>
      <name val="ＭＳ 明朝"/>
      <family val="1"/>
      <charset val="128"/>
    </font>
    <font>
      <b/>
      <sz val="11"/>
      <name val="ＭＳ 明朝"/>
      <family val="1"/>
      <charset val="128"/>
    </font>
    <font>
      <b/>
      <sz val="11"/>
      <color rgb="FF7030A0"/>
      <name val="ＭＳ 明朝"/>
      <family val="1"/>
      <charset val="128"/>
    </font>
    <font>
      <b/>
      <sz val="16"/>
      <color rgb="FFFF0000"/>
      <name val="ＭＳ 明朝"/>
      <family val="1"/>
      <charset val="128"/>
    </font>
    <font>
      <b/>
      <sz val="16"/>
      <color rgb="FF0070C0"/>
      <name val="ＭＳ 明朝"/>
      <family val="1"/>
      <charset val="128"/>
    </font>
    <font>
      <b/>
      <i/>
      <sz val="11"/>
      <color theme="1"/>
      <name val="ＭＳ ゴシック"/>
      <family val="3"/>
      <charset val="128"/>
    </font>
    <font>
      <b/>
      <i/>
      <sz val="12"/>
      <color theme="1"/>
      <name val="ＭＳ ゴシック"/>
      <family val="3"/>
      <charset val="128"/>
    </font>
    <font>
      <sz val="11"/>
      <color theme="1"/>
      <name val="HG丸ｺﾞｼｯｸM-PRO"/>
      <family val="3"/>
      <charset val="128"/>
    </font>
    <font>
      <b/>
      <i/>
      <sz val="10"/>
      <color theme="1"/>
      <name val="ＭＳ ゴシック"/>
      <family val="3"/>
      <charset val="128"/>
    </font>
    <font>
      <b/>
      <i/>
      <sz val="9"/>
      <name val="ＭＳ ゴシック"/>
      <family val="3"/>
      <charset val="128"/>
    </font>
    <font>
      <b/>
      <i/>
      <sz val="8"/>
      <color theme="1"/>
      <name val="ＭＳ ゴシック"/>
      <family val="3"/>
      <charset val="128"/>
    </font>
    <font>
      <b/>
      <i/>
      <sz val="12"/>
      <name val="ＭＳ ゴシック"/>
      <family val="3"/>
      <charset val="128"/>
    </font>
    <font>
      <b/>
      <i/>
      <sz val="11"/>
      <name val="ＭＳ ゴシック"/>
      <family val="3"/>
      <charset val="128"/>
    </font>
    <font>
      <b/>
      <i/>
      <sz val="14"/>
      <color theme="1"/>
      <name val="ＭＳ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6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diagonalDown="1">
      <left/>
      <right/>
      <top/>
      <bottom/>
      <diagonal style="thin">
        <color auto="1"/>
      </diagonal>
    </border>
    <border diagonalDown="1">
      <left/>
      <right style="thin">
        <color indexed="64"/>
      </right>
      <top/>
      <bottom style="thin">
        <color indexed="64"/>
      </bottom>
      <diagonal style="thin">
        <color indexed="64"/>
      </diagonal>
    </border>
    <border diagonalDown="1">
      <left style="medium">
        <color indexed="64"/>
      </left>
      <right/>
      <top style="medium">
        <color indexed="64"/>
      </top>
      <bottom/>
      <diagonal style="thin">
        <color indexed="64"/>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rgb="FF0070C0"/>
      </left>
      <right style="medium">
        <color indexed="64"/>
      </right>
      <top style="medium">
        <color indexed="64"/>
      </top>
      <bottom style="medium">
        <color indexed="64"/>
      </bottom>
      <diagonal/>
    </border>
    <border>
      <left style="dashed">
        <color indexed="64"/>
      </left>
      <right style="dashed">
        <color indexed="64"/>
      </right>
      <top style="dashed">
        <color indexed="64"/>
      </top>
      <bottom style="dashed">
        <color indexed="64"/>
      </bottom>
      <diagonal/>
    </border>
    <border>
      <left style="medium">
        <color rgb="FF0070C0"/>
      </left>
      <right style="medium">
        <color rgb="FF0070C0"/>
      </right>
      <top style="medium">
        <color rgb="FF0070C0"/>
      </top>
      <bottom style="medium">
        <color rgb="FF0070C0"/>
      </bottom>
      <diagonal/>
    </border>
  </borders>
  <cellStyleXfs count="1">
    <xf numFmtId="0" fontId="0" fillId="0" borderId="0">
      <alignment vertical="center"/>
    </xf>
  </cellStyleXfs>
  <cellXfs count="787">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12" xfId="0" applyFont="1" applyBorder="1">
      <alignment vertical="center"/>
    </xf>
    <xf numFmtId="0" fontId="2" fillId="0" borderId="13" xfId="0" applyFont="1" applyBorder="1">
      <alignment vertical="center"/>
    </xf>
    <xf numFmtId="0" fontId="2" fillId="0" borderId="19" xfId="0" applyFont="1" applyBorder="1">
      <alignment vertical="center"/>
    </xf>
    <xf numFmtId="0" fontId="2" fillId="0" borderId="22" xfId="0" applyFont="1" applyBorder="1">
      <alignment vertical="center"/>
    </xf>
    <xf numFmtId="0" fontId="2" fillId="0" borderId="23" xfId="0" applyFont="1" applyBorder="1">
      <alignment vertical="center"/>
    </xf>
    <xf numFmtId="0" fontId="2" fillId="0" borderId="15" xfId="0" applyFont="1" applyBorder="1">
      <alignment vertical="center"/>
    </xf>
    <xf numFmtId="0" fontId="3" fillId="0" borderId="0" xfId="0" applyFont="1">
      <alignment vertical="center"/>
    </xf>
    <xf numFmtId="49" fontId="3" fillId="0" borderId="0" xfId="0" applyNumberFormat="1" applyFont="1" applyAlignment="1">
      <alignment horizontal="right" vertical="center"/>
    </xf>
    <xf numFmtId="0" fontId="11" fillId="0" borderId="0" xfId="0" applyFont="1">
      <alignment vertical="center"/>
    </xf>
    <xf numFmtId="0" fontId="2" fillId="0" borderId="4" xfId="0" applyFont="1" applyBorder="1">
      <alignment vertical="center"/>
    </xf>
    <xf numFmtId="0" fontId="2" fillId="0" borderId="2" xfId="0" applyFont="1" applyBorder="1" applyAlignment="1"/>
    <xf numFmtId="0" fontId="2" fillId="0" borderId="3" xfId="0" applyFont="1" applyBorder="1" applyAlignment="1"/>
    <xf numFmtId="0" fontId="2" fillId="0" borderId="7" xfId="0" applyFont="1" applyBorder="1" applyAlignment="1">
      <alignment vertical="top"/>
    </xf>
    <xf numFmtId="0" fontId="2" fillId="0" borderId="8" xfId="0" applyFont="1" applyBorder="1" applyAlignment="1">
      <alignment vertical="top"/>
    </xf>
    <xf numFmtId="0" fontId="13" fillId="0" borderId="0" xfId="0" applyFont="1">
      <alignment vertical="center"/>
    </xf>
    <xf numFmtId="49" fontId="2" fillId="0" borderId="0" xfId="0" applyNumberFormat="1" applyFont="1">
      <alignment vertical="center"/>
    </xf>
    <xf numFmtId="0" fontId="2" fillId="0" borderId="0" xfId="0" applyFont="1" applyAlignment="1">
      <alignment horizontal="center" vertical="center"/>
    </xf>
    <xf numFmtId="0" fontId="3" fillId="0" borderId="4" xfId="0" applyFont="1" applyBorder="1">
      <alignment vertical="center"/>
    </xf>
    <xf numFmtId="49" fontId="3" fillId="0" borderId="4" xfId="0" applyNumberFormat="1" applyFont="1" applyBorder="1" applyAlignment="1">
      <alignment horizontal="right" vertical="center"/>
    </xf>
    <xf numFmtId="49" fontId="3" fillId="0" borderId="6" xfId="0" applyNumberFormat="1" applyFont="1" applyBorder="1" applyAlignment="1">
      <alignment horizontal="right" vertical="center"/>
    </xf>
    <xf numFmtId="49" fontId="3" fillId="0" borderId="7" xfId="0" applyNumberFormat="1" applyFont="1" applyBorder="1" applyAlignment="1">
      <alignment horizontal="right" vertical="center"/>
    </xf>
    <xf numFmtId="0" fontId="3" fillId="0" borderId="7" xfId="0" applyFont="1" applyBorder="1">
      <alignment vertical="center"/>
    </xf>
    <xf numFmtId="0" fontId="2" fillId="0" borderId="24" xfId="0" applyFont="1" applyBorder="1" applyAlignment="1"/>
    <xf numFmtId="0" fontId="2" fillId="0" borderId="22" xfId="0" applyFont="1" applyBorder="1" applyAlignment="1">
      <alignment vertical="top"/>
    </xf>
    <xf numFmtId="0" fontId="2" fillId="0" borderId="13" xfId="0" applyFont="1" applyBorder="1" applyAlignment="1"/>
    <xf numFmtId="49" fontId="2" fillId="0" borderId="14" xfId="0" applyNumberFormat="1" applyFont="1" applyBorder="1" applyAlignment="1">
      <alignment horizontal="right"/>
    </xf>
    <xf numFmtId="0" fontId="2" fillId="0" borderId="14" xfId="0" applyFont="1" applyBorder="1">
      <alignment vertical="center"/>
    </xf>
    <xf numFmtId="49" fontId="13" fillId="0" borderId="0" xfId="0" applyNumberFormat="1" applyFont="1" applyAlignment="1">
      <alignment horizontal="right" vertical="center"/>
    </xf>
    <xf numFmtId="0" fontId="2" fillId="0" borderId="36" xfId="0" applyFont="1" applyBorder="1">
      <alignment vertical="center"/>
    </xf>
    <xf numFmtId="49" fontId="2" fillId="0" borderId="1" xfId="0" applyNumberFormat="1" applyFont="1" applyBorder="1">
      <alignment vertical="center"/>
    </xf>
    <xf numFmtId="49" fontId="0" fillId="0" borderId="6" xfId="0" applyNumberFormat="1" applyBorder="1">
      <alignment vertical="center"/>
    </xf>
    <xf numFmtId="0" fontId="21" fillId="0" borderId="0" xfId="0" applyFont="1">
      <alignment vertical="center"/>
    </xf>
    <xf numFmtId="0" fontId="24" fillId="0" borderId="0" xfId="0" applyFont="1">
      <alignment vertical="center"/>
    </xf>
    <xf numFmtId="0" fontId="25" fillId="0" borderId="0" xfId="0" applyFont="1">
      <alignment vertical="center"/>
    </xf>
    <xf numFmtId="0" fontId="26" fillId="0" borderId="0" xfId="0" applyFont="1">
      <alignment vertical="center"/>
    </xf>
    <xf numFmtId="0" fontId="22" fillId="0" borderId="0" xfId="0" applyFont="1">
      <alignment vertical="center"/>
    </xf>
    <xf numFmtId="0" fontId="27" fillId="0" borderId="0" xfId="0" applyFont="1">
      <alignment vertical="center"/>
    </xf>
    <xf numFmtId="49" fontId="21" fillId="0" borderId="10" xfId="0" applyNumberFormat="1" applyFont="1" applyBorder="1" applyAlignment="1">
      <alignment horizontal="center" vertical="center"/>
    </xf>
    <xf numFmtId="49" fontId="21" fillId="0" borderId="53" xfId="0" applyNumberFormat="1" applyFont="1" applyBorder="1" applyAlignment="1" applyProtection="1">
      <alignment horizontal="center" vertical="center"/>
      <protection locked="0"/>
    </xf>
    <xf numFmtId="49" fontId="21" fillId="0" borderId="9" xfId="0" applyNumberFormat="1" applyFont="1" applyBorder="1">
      <alignment vertical="center"/>
    </xf>
    <xf numFmtId="49" fontId="21" fillId="0" borderId="54" xfId="0" applyNumberFormat="1" applyFont="1" applyBorder="1" applyAlignment="1" applyProtection="1">
      <alignment horizontal="center" vertical="center"/>
      <protection locked="0"/>
    </xf>
    <xf numFmtId="0" fontId="21" fillId="0" borderId="11" xfId="0" applyFont="1" applyBorder="1">
      <alignment vertical="center"/>
    </xf>
    <xf numFmtId="49" fontId="21" fillId="0" borderId="1" xfId="0" applyNumberFormat="1" applyFont="1" applyBorder="1" applyAlignment="1">
      <alignment horizontal="center" vertical="center"/>
    </xf>
    <xf numFmtId="49" fontId="21" fillId="0" borderId="55" xfId="0" applyNumberFormat="1" applyFont="1" applyBorder="1" applyAlignment="1" applyProtection="1">
      <alignment horizontal="center" vertical="center"/>
      <protection locked="0"/>
    </xf>
    <xf numFmtId="49" fontId="21" fillId="0" borderId="2" xfId="0" applyNumberFormat="1" applyFont="1" applyBorder="1">
      <alignment vertical="center"/>
    </xf>
    <xf numFmtId="0" fontId="21" fillId="0" borderId="3" xfId="0" applyFont="1" applyBorder="1">
      <alignment vertical="center"/>
    </xf>
    <xf numFmtId="0" fontId="21" fillId="0" borderId="2" xfId="0" applyFont="1" applyBorder="1">
      <alignment vertical="center"/>
    </xf>
    <xf numFmtId="0" fontId="21" fillId="0" borderId="7" xfId="0" applyFont="1" applyBorder="1">
      <alignment vertical="center"/>
    </xf>
    <xf numFmtId="0" fontId="23" fillId="0" borderId="0" xfId="0" applyFont="1">
      <alignment vertical="center"/>
    </xf>
    <xf numFmtId="0" fontId="20" fillId="0" borderId="0" xfId="0" applyFont="1">
      <alignment vertical="center"/>
    </xf>
    <xf numFmtId="49" fontId="8" fillId="0" borderId="0" xfId="0" applyNumberFormat="1" applyFont="1" applyAlignment="1">
      <alignment horizontal="center" vertical="center"/>
    </xf>
    <xf numFmtId="0" fontId="18" fillId="0" borderId="0" xfId="0" applyFont="1" applyAlignment="1">
      <alignment horizontal="center" vertical="center"/>
    </xf>
    <xf numFmtId="0" fontId="0" fillId="0" borderId="0" xfId="0" applyProtection="1">
      <alignment vertical="center"/>
      <protection locked="0"/>
    </xf>
    <xf numFmtId="0" fontId="2" fillId="0" borderId="58" xfId="0" applyFont="1" applyBorder="1" applyAlignment="1">
      <alignment vertical="center" shrinkToFit="1"/>
    </xf>
    <xf numFmtId="49" fontId="21" fillId="0" borderId="38" xfId="0" applyNumberFormat="1" applyFont="1" applyBorder="1" applyAlignment="1" applyProtection="1">
      <alignment horizontal="center" vertical="center"/>
      <protection locked="0"/>
    </xf>
    <xf numFmtId="0" fontId="3" fillId="0" borderId="2" xfId="0" applyFont="1" applyBorder="1" applyAlignment="1">
      <alignment horizontal="center" vertical="center" shrinkToFit="1"/>
    </xf>
    <xf numFmtId="49" fontId="3" fillId="0" borderId="2" xfId="0" applyNumberFormat="1" applyFont="1" applyBorder="1" applyAlignment="1">
      <alignment horizontal="center" vertical="center" shrinkToFit="1"/>
    </xf>
    <xf numFmtId="49" fontId="3" fillId="0" borderId="3" xfId="0" applyNumberFormat="1" applyFont="1" applyBorder="1" applyAlignment="1">
      <alignment horizontal="center" vertical="center" shrinkToFit="1"/>
    </xf>
    <xf numFmtId="0" fontId="3" fillId="0" borderId="4" xfId="0" applyFont="1" applyBorder="1" applyAlignment="1">
      <alignment horizontal="center" vertical="center" shrinkToFit="1"/>
    </xf>
    <xf numFmtId="0" fontId="3" fillId="0" borderId="0" xfId="0" applyFont="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2" fillId="0" borderId="0" xfId="0" applyFont="1" applyAlignment="1">
      <alignment horizontal="distributed" vertical="center"/>
    </xf>
    <xf numFmtId="0" fontId="0" fillId="0" borderId="0" xfId="0" applyAlignment="1">
      <alignment horizontal="distributed" vertical="center"/>
    </xf>
    <xf numFmtId="0" fontId="0" fillId="0" borderId="6" xfId="0" applyBorder="1" applyProtection="1">
      <alignment vertical="center"/>
      <protection locked="0"/>
    </xf>
    <xf numFmtId="0" fontId="0" fillId="0" borderId="7" xfId="0" applyBorder="1" applyProtection="1">
      <alignment vertical="center"/>
      <protection locked="0"/>
    </xf>
    <xf numFmtId="49" fontId="2" fillId="0" borderId="0" xfId="0" applyNumberFormat="1" applyFont="1" applyAlignment="1">
      <alignment horizontal="center" vertical="center"/>
    </xf>
    <xf numFmtId="0" fontId="0" fillId="0" borderId="45" xfId="0" applyBorder="1" applyProtection="1">
      <alignment vertical="center"/>
      <protection locked="0"/>
    </xf>
    <xf numFmtId="0" fontId="0" fillId="0" borderId="35" xfId="0" applyBorder="1" applyProtection="1">
      <alignment vertical="center"/>
      <protection locked="0"/>
    </xf>
    <xf numFmtId="0" fontId="0" fillId="0" borderId="8" xfId="0" applyBorder="1" applyProtection="1">
      <alignment vertical="center"/>
      <protection locked="0"/>
    </xf>
    <xf numFmtId="0" fontId="30" fillId="0" borderId="10" xfId="0" applyFont="1" applyBorder="1" applyAlignment="1">
      <alignment horizontal="distributed" vertical="center" indent="1"/>
    </xf>
    <xf numFmtId="0" fontId="21" fillId="0" borderId="8" xfId="0" applyFont="1" applyBorder="1">
      <alignment vertical="center"/>
    </xf>
    <xf numFmtId="49" fontId="21" fillId="0" borderId="39" xfId="0" applyNumberFormat="1" applyFont="1" applyBorder="1">
      <alignment vertical="center"/>
    </xf>
    <xf numFmtId="0" fontId="21" fillId="0" borderId="9" xfId="0" applyFont="1" applyBorder="1" applyAlignment="1">
      <alignment horizontal="distributed" vertical="center" shrinkToFit="1"/>
    </xf>
    <xf numFmtId="0" fontId="21" fillId="0" borderId="11" xfId="0" applyFont="1" applyBorder="1" applyAlignment="1">
      <alignment vertical="center" shrinkToFit="1"/>
    </xf>
    <xf numFmtId="0" fontId="21" fillId="0" borderId="7" xfId="0" applyFont="1" applyBorder="1" applyAlignment="1">
      <alignment vertical="center" shrinkToFit="1"/>
    </xf>
    <xf numFmtId="176" fontId="21" fillId="0" borderId="7" xfId="0" applyNumberFormat="1" applyFont="1" applyBorder="1" applyAlignment="1">
      <alignment horizontal="center" vertical="center" shrinkToFit="1"/>
    </xf>
    <xf numFmtId="0" fontId="0" fillId="0" borderId="0" xfId="0" applyAlignment="1">
      <alignment horizontal="center" vertical="center"/>
    </xf>
    <xf numFmtId="0" fontId="0" fillId="0" borderId="4" xfId="0" applyBorder="1" applyAlignment="1">
      <alignment horizontal="center" vertical="center"/>
    </xf>
    <xf numFmtId="49" fontId="0" fillId="0" borderId="2" xfId="0" applyNumberFormat="1" applyBorder="1">
      <alignment vertical="center"/>
    </xf>
    <xf numFmtId="49" fontId="4" fillId="0" borderId="3" xfId="0" applyNumberFormat="1" applyFont="1" applyBorder="1" applyAlignment="1">
      <alignment horizontal="right" vertical="center"/>
    </xf>
    <xf numFmtId="49" fontId="0" fillId="0" borderId="27" xfId="0" applyNumberFormat="1" applyBorder="1">
      <alignment vertical="center"/>
    </xf>
    <xf numFmtId="49" fontId="4" fillId="0" borderId="28" xfId="0" applyNumberFormat="1" applyFont="1" applyBorder="1" applyAlignment="1">
      <alignment horizontal="right" vertical="center"/>
    </xf>
    <xf numFmtId="0" fontId="2" fillId="0" borderId="33" xfId="0" applyFont="1" applyBorder="1">
      <alignment vertical="center"/>
    </xf>
    <xf numFmtId="0" fontId="2" fillId="0" borderId="15" xfId="0" applyFont="1" applyBorder="1" applyAlignment="1">
      <alignment horizontal="right" vertical="center"/>
    </xf>
    <xf numFmtId="0" fontId="2" fillId="0" borderId="20" xfId="0" applyFont="1" applyBorder="1">
      <alignment vertical="center"/>
    </xf>
    <xf numFmtId="0" fontId="2" fillId="0" borderId="31" xfId="0" applyFont="1" applyBorder="1">
      <alignment vertical="center"/>
    </xf>
    <xf numFmtId="0" fontId="2" fillId="0" borderId="32" xfId="0" applyFont="1" applyBorder="1">
      <alignment vertical="center"/>
    </xf>
    <xf numFmtId="49" fontId="6" fillId="0" borderId="1" xfId="0" applyNumberFormat="1" applyFont="1" applyBorder="1">
      <alignment vertical="center"/>
    </xf>
    <xf numFmtId="0" fontId="3" fillId="0" borderId="3" xfId="0" applyFont="1" applyBorder="1" applyAlignment="1">
      <alignment horizontal="center" vertical="center" shrinkToFit="1"/>
    </xf>
    <xf numFmtId="49" fontId="6" fillId="0" borderId="4" xfId="0" applyNumberFormat="1" applyFont="1" applyBorder="1" applyAlignment="1">
      <alignment vertical="center" wrapText="1"/>
    </xf>
    <xf numFmtId="49" fontId="6" fillId="0" borderId="6" xfId="0" applyNumberFormat="1" applyFont="1" applyBorder="1" applyAlignment="1">
      <alignment vertical="center" wrapText="1"/>
    </xf>
    <xf numFmtId="49" fontId="3" fillId="0" borderId="7" xfId="0" applyNumberFormat="1" applyFont="1" applyBorder="1" applyAlignment="1">
      <alignment horizontal="center" vertical="center" shrinkToFit="1"/>
    </xf>
    <xf numFmtId="49" fontId="0" fillId="0" borderId="3" xfId="0" applyNumberFormat="1"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49" fontId="3" fillId="0" borderId="2"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6" fillId="0" borderId="1" xfId="0" applyNumberFormat="1" applyFont="1" applyBorder="1" applyAlignment="1">
      <alignment vertical="center" wrapText="1"/>
    </xf>
    <xf numFmtId="49" fontId="3" fillId="0" borderId="4" xfId="0" applyNumberFormat="1" applyFont="1" applyBorder="1" applyAlignment="1">
      <alignment horizontal="center" vertical="center"/>
    </xf>
    <xf numFmtId="49" fontId="3" fillId="0" borderId="5" xfId="0" applyNumberFormat="1"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49" fontId="6" fillId="0" borderId="4" xfId="0" applyNumberFormat="1" applyFont="1" applyBorder="1">
      <alignment vertical="center"/>
    </xf>
    <xf numFmtId="49" fontId="6" fillId="0" borderId="45" xfId="0" applyNumberFormat="1" applyFont="1" applyBorder="1" applyAlignment="1">
      <alignment vertical="center" wrapText="1"/>
    </xf>
    <xf numFmtId="0" fontId="4" fillId="0" borderId="0" xfId="0" applyFont="1">
      <alignment vertical="center"/>
    </xf>
    <xf numFmtId="0" fontId="6" fillId="0" borderId="3" xfId="0" applyFont="1" applyBorder="1">
      <alignment vertical="center"/>
    </xf>
    <xf numFmtId="0" fontId="30" fillId="0" borderId="60" xfId="0" applyFont="1" applyBorder="1" applyAlignment="1">
      <alignment horizontal="distributed" vertical="center" indent="1"/>
    </xf>
    <xf numFmtId="180" fontId="21" fillId="0" borderId="24" xfId="0" applyNumberFormat="1" applyFont="1" applyBorder="1">
      <alignment vertical="center"/>
    </xf>
    <xf numFmtId="182" fontId="21" fillId="0" borderId="38" xfId="0" applyNumberFormat="1" applyFont="1" applyBorder="1" applyAlignment="1" applyProtection="1">
      <alignment horizontal="center" vertical="center" shrinkToFit="1"/>
      <protection locked="0"/>
    </xf>
    <xf numFmtId="176" fontId="8" fillId="0" borderId="0" xfId="0" applyNumberFormat="1" applyFont="1">
      <alignment vertical="center"/>
    </xf>
    <xf numFmtId="176" fontId="18" fillId="0" borderId="0" xfId="0" applyNumberFormat="1" applyFont="1">
      <alignment vertical="center"/>
    </xf>
    <xf numFmtId="0" fontId="0" fillId="0" borderId="0" xfId="0" applyAlignment="1">
      <alignment vertical="center" shrinkToFit="1"/>
    </xf>
    <xf numFmtId="176" fontId="2" fillId="0" borderId="0" xfId="0" applyNumberFormat="1" applyFont="1">
      <alignment vertical="center"/>
    </xf>
    <xf numFmtId="176" fontId="0" fillId="0" borderId="0" xfId="0" applyNumberFormat="1">
      <alignment vertical="center"/>
    </xf>
    <xf numFmtId="0" fontId="33" fillId="0" borderId="0" xfId="0" applyFont="1">
      <alignment vertical="center"/>
    </xf>
    <xf numFmtId="0" fontId="34" fillId="0" borderId="0" xfId="0" applyFont="1">
      <alignment vertical="center"/>
    </xf>
    <xf numFmtId="49" fontId="2" fillId="0" borderId="1" xfId="0" applyNumberFormat="1" applyFont="1" applyBorder="1" applyAlignment="1" applyProtection="1">
      <alignment horizontal="center" vertical="center"/>
      <protection locked="0"/>
    </xf>
    <xf numFmtId="49" fontId="0" fillId="0" borderId="2" xfId="0" applyNumberFormat="1" applyBorder="1" applyAlignment="1" applyProtection="1">
      <alignment horizontal="center" vertical="center"/>
      <protection locked="0"/>
    </xf>
    <xf numFmtId="49" fontId="0" fillId="0" borderId="3" xfId="0" applyNumberForma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6" fillId="0" borderId="1" xfId="0" applyFont="1" applyBorder="1" applyProtection="1">
      <alignment vertical="center"/>
      <protection locked="0"/>
    </xf>
    <xf numFmtId="0" fontId="7" fillId="0" borderId="2" xfId="0" applyFont="1" applyBorder="1" applyProtection="1">
      <alignment vertical="center"/>
      <protection locked="0"/>
    </xf>
    <xf numFmtId="0" fontId="7" fillId="0" borderId="3" xfId="0" applyFont="1" applyBorder="1" applyProtection="1">
      <alignment vertical="center"/>
      <protection locked="0"/>
    </xf>
    <xf numFmtId="0" fontId="0" fillId="0" borderId="4" xfId="0" applyBorder="1" applyProtection="1">
      <alignment vertical="center"/>
      <protection locked="0"/>
    </xf>
    <xf numFmtId="0" fontId="0" fillId="0" borderId="5" xfId="0" applyBorder="1" applyProtection="1">
      <alignment vertical="center"/>
      <protection locked="0"/>
    </xf>
    <xf numFmtId="0" fontId="0" fillId="0" borderId="45"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0" fillId="0" borderId="36" xfId="0" applyBorder="1" applyProtection="1">
      <alignment vertical="center"/>
      <protection locked="0"/>
    </xf>
    <xf numFmtId="49" fontId="21" fillId="0" borderId="6" xfId="0" applyNumberFormat="1" applyFont="1" applyBorder="1" applyAlignment="1">
      <alignment horizontal="center" vertical="center"/>
    </xf>
    <xf numFmtId="49" fontId="21" fillId="0" borderId="7" xfId="0" applyNumberFormat="1" applyFont="1" applyBorder="1">
      <alignment vertical="center"/>
    </xf>
    <xf numFmtId="0" fontId="8" fillId="0" borderId="0" xfId="0" applyFont="1" applyAlignment="1">
      <alignment horizontal="center" vertical="center"/>
    </xf>
    <xf numFmtId="49" fontId="3" fillId="0" borderId="4" xfId="0" applyNumberFormat="1" applyFont="1" applyBorder="1" applyAlignment="1" applyProtection="1">
      <alignment horizontal="center" vertical="center" shrinkToFit="1"/>
      <protection locked="0"/>
    </xf>
    <xf numFmtId="49" fontId="3" fillId="0" borderId="45" xfId="0" applyNumberFormat="1" applyFont="1" applyBorder="1" applyAlignment="1" applyProtection="1">
      <alignment horizontal="center" vertical="center" shrinkToFit="1"/>
      <protection locked="0"/>
    </xf>
    <xf numFmtId="49" fontId="0" fillId="0" borderId="35" xfId="0" applyNumberFormat="1" applyBorder="1" applyAlignment="1" applyProtection="1">
      <alignment horizontal="center" vertical="center" shrinkToFit="1"/>
      <protection locked="0"/>
    </xf>
    <xf numFmtId="49" fontId="0" fillId="0" borderId="2" xfId="0" applyNumberFormat="1" applyBorder="1" applyAlignment="1" applyProtection="1">
      <alignment horizontal="center" vertical="center" shrinkToFit="1"/>
      <protection locked="0"/>
    </xf>
    <xf numFmtId="49" fontId="3" fillId="0" borderId="6" xfId="0" applyNumberFormat="1" applyFont="1" applyBorder="1" applyAlignment="1" applyProtection="1">
      <alignment horizontal="center" vertical="center" shrinkToFit="1"/>
      <protection locked="0"/>
    </xf>
    <xf numFmtId="49" fontId="0" fillId="0" borderId="7" xfId="0" applyNumberFormat="1" applyBorder="1" applyAlignment="1" applyProtection="1">
      <alignment horizontal="center" vertical="center" shrinkToFit="1"/>
      <protection locked="0"/>
    </xf>
    <xf numFmtId="49" fontId="2" fillId="0" borderId="4" xfId="0" applyNumberFormat="1" applyFont="1" applyBorder="1">
      <alignment vertical="center"/>
    </xf>
    <xf numFmtId="49" fontId="0" fillId="0" borderId="2" xfId="0" applyNumberFormat="1" applyBorder="1" applyAlignment="1">
      <alignment horizontal="center" vertical="center" shrinkToFit="1"/>
    </xf>
    <xf numFmtId="0" fontId="3" fillId="0" borderId="3" xfId="0" applyFont="1" applyBorder="1" applyAlignment="1">
      <alignment horizontal="center" vertical="center"/>
    </xf>
    <xf numFmtId="49" fontId="3" fillId="0" borderId="4" xfId="0" applyNumberFormat="1" applyFont="1" applyBorder="1" applyAlignment="1">
      <alignment horizontal="center" vertical="center" shrinkToFit="1"/>
    </xf>
    <xf numFmtId="49" fontId="3" fillId="0" borderId="6" xfId="0" applyNumberFormat="1" applyFont="1" applyBorder="1" applyAlignment="1">
      <alignment horizontal="center" vertical="center" shrinkToFit="1"/>
    </xf>
    <xf numFmtId="49" fontId="0" fillId="0" borderId="7" xfId="0" applyNumberFormat="1" applyBorder="1" applyAlignment="1">
      <alignment horizontal="center" vertical="center" shrinkToFit="1"/>
    </xf>
    <xf numFmtId="0" fontId="3" fillId="0" borderId="8" xfId="0" applyFont="1" applyBorder="1" applyAlignment="1">
      <alignment horizontal="center" vertical="center" wrapText="1"/>
    </xf>
    <xf numFmtId="0" fontId="3" fillId="0" borderId="3" xfId="0" applyFont="1" applyBorder="1" applyAlignment="1" applyProtection="1">
      <alignment horizontal="center" vertical="center"/>
      <protection locked="0"/>
    </xf>
    <xf numFmtId="0" fontId="3" fillId="0" borderId="8" xfId="0" applyFont="1" applyBorder="1" applyAlignment="1" applyProtection="1">
      <alignment horizontal="center" vertical="center" wrapText="1"/>
      <protection locked="0"/>
    </xf>
    <xf numFmtId="0" fontId="3" fillId="0" borderId="36" xfId="0" applyFont="1" applyBorder="1" applyAlignment="1" applyProtection="1">
      <alignment horizontal="center" vertical="center" wrapText="1"/>
      <protection locked="0"/>
    </xf>
    <xf numFmtId="0" fontId="30" fillId="0" borderId="10" xfId="0" applyFont="1" applyBorder="1" applyAlignment="1">
      <alignment horizontal="center" vertical="center" shrinkToFit="1"/>
    </xf>
    <xf numFmtId="0" fontId="21" fillId="0" borderId="7" xfId="0" applyFont="1" applyBorder="1" applyAlignment="1">
      <alignment horizontal="center" vertical="center"/>
    </xf>
    <xf numFmtId="180" fontId="21" fillId="0" borderId="9" xfId="0" applyNumberFormat="1" applyFont="1" applyBorder="1" applyAlignment="1">
      <alignment horizontal="center" vertical="center" shrinkToFit="1"/>
    </xf>
    <xf numFmtId="49" fontId="2" fillId="0" borderId="0" xfId="0" applyNumberFormat="1" applyFont="1" applyAlignment="1">
      <alignment horizontal="right" vertical="center"/>
    </xf>
    <xf numFmtId="49" fontId="21" fillId="0" borderId="0" xfId="0" applyNumberFormat="1" applyFont="1">
      <alignment vertical="center"/>
    </xf>
    <xf numFmtId="49" fontId="21" fillId="0" borderId="61" xfId="0" applyNumberFormat="1" applyFont="1" applyBorder="1" applyAlignment="1" applyProtection="1">
      <alignment horizontal="center" vertical="center"/>
      <protection locked="0"/>
    </xf>
    <xf numFmtId="49" fontId="21" fillId="0" borderId="4" xfId="0" applyNumberFormat="1" applyFont="1" applyBorder="1" applyAlignment="1">
      <alignment horizontal="center" vertical="center"/>
    </xf>
    <xf numFmtId="0" fontId="38" fillId="0" borderId="7" xfId="0" applyFont="1" applyBorder="1" applyAlignment="1">
      <alignment horizontal="center" vertical="center" shrinkToFit="1"/>
    </xf>
    <xf numFmtId="0" fontId="21" fillId="0" borderId="0" xfId="0" applyFont="1" applyAlignment="1">
      <alignment vertical="center" shrinkToFit="1"/>
    </xf>
    <xf numFmtId="0" fontId="0" fillId="0" borderId="21" xfId="0" applyBorder="1">
      <alignment vertical="center"/>
    </xf>
    <xf numFmtId="0" fontId="0" fillId="0" borderId="47" xfId="0" applyBorder="1">
      <alignment vertical="center"/>
    </xf>
    <xf numFmtId="0" fontId="2" fillId="0" borderId="0" xfId="0" applyFont="1" applyAlignment="1">
      <alignment vertical="center" shrinkToFit="1"/>
    </xf>
    <xf numFmtId="178" fontId="19" fillId="0" borderId="0" xfId="0" applyNumberFormat="1" applyFont="1">
      <alignment vertical="center"/>
    </xf>
    <xf numFmtId="0" fontId="19" fillId="0" borderId="0" xfId="0" applyFont="1">
      <alignment vertical="center"/>
    </xf>
    <xf numFmtId="0" fontId="19" fillId="0" borderId="0" xfId="0" applyFont="1" applyAlignment="1">
      <alignment vertical="center" shrinkToFit="1"/>
    </xf>
    <xf numFmtId="0" fontId="38" fillId="0" borderId="0" xfId="0" applyFont="1">
      <alignment vertical="center"/>
    </xf>
    <xf numFmtId="0" fontId="37" fillId="0" borderId="0" xfId="0" applyFont="1">
      <alignment vertical="center"/>
    </xf>
    <xf numFmtId="49" fontId="21" fillId="0" borderId="7" xfId="0" applyNumberFormat="1" applyFont="1" applyBorder="1" applyAlignment="1">
      <alignment horizontal="center" vertical="center"/>
    </xf>
    <xf numFmtId="49" fontId="21" fillId="0" borderId="0" xfId="0" applyNumberFormat="1" applyFont="1" applyAlignment="1">
      <alignment horizontal="center" vertical="center"/>
    </xf>
    <xf numFmtId="0" fontId="39" fillId="0" borderId="63" xfId="0" applyFont="1" applyBorder="1" applyAlignment="1" applyProtection="1">
      <alignment horizontal="center" vertical="center" shrinkToFit="1"/>
      <protection locked="0"/>
    </xf>
    <xf numFmtId="0" fontId="48" fillId="3" borderId="38" xfId="0" applyFont="1" applyFill="1" applyBorder="1" applyAlignment="1" applyProtection="1">
      <alignment horizontal="center" vertical="center"/>
      <protection locked="0"/>
    </xf>
    <xf numFmtId="0" fontId="2" fillId="0" borderId="0" xfId="0" applyFont="1" applyAlignment="1">
      <alignment horizontal="center" vertical="center" shrinkToFit="1"/>
    </xf>
    <xf numFmtId="0" fontId="2" fillId="0" borderId="60" xfId="0" applyFont="1" applyBorder="1" applyAlignment="1">
      <alignment horizontal="center" vertical="center"/>
    </xf>
    <xf numFmtId="0" fontId="2" fillId="0" borderId="60" xfId="0" applyFont="1" applyBorder="1" applyAlignment="1">
      <alignment horizontal="center" vertical="center" shrinkToFit="1"/>
    </xf>
    <xf numFmtId="0" fontId="12" fillId="0" borderId="0" xfId="0" applyFont="1">
      <alignment vertical="center"/>
    </xf>
    <xf numFmtId="178" fontId="42" fillId="0" borderId="0" xfId="0" applyNumberFormat="1" applyFont="1">
      <alignment vertical="center"/>
    </xf>
    <xf numFmtId="58" fontId="3" fillId="0" borderId="0" xfId="0" applyNumberFormat="1" applyFont="1">
      <alignment vertical="center"/>
    </xf>
    <xf numFmtId="58" fontId="2" fillId="0" borderId="0" xfId="0" applyNumberFormat="1" applyFont="1">
      <alignment vertical="center"/>
    </xf>
    <xf numFmtId="0" fontId="3" fillId="0" borderId="0" xfId="0" applyFont="1" applyAlignment="1">
      <alignment vertical="center" shrinkToFit="1"/>
    </xf>
    <xf numFmtId="49" fontId="2" fillId="0" borderId="0" xfId="0" applyNumberFormat="1" applyFont="1" applyAlignment="1">
      <alignment vertical="center" shrinkToFit="1"/>
    </xf>
    <xf numFmtId="180" fontId="2" fillId="0" borderId="0" xfId="0" applyNumberFormat="1" applyFont="1" applyAlignment="1">
      <alignment vertical="center" shrinkToFit="1"/>
    </xf>
    <xf numFmtId="179" fontId="3" fillId="0" borderId="0" xfId="0" applyNumberFormat="1" applyFont="1">
      <alignment vertical="center"/>
    </xf>
    <xf numFmtId="0" fontId="47" fillId="0" borderId="0" xfId="0" applyFont="1">
      <alignment vertical="center"/>
    </xf>
    <xf numFmtId="0" fontId="32" fillId="0" borderId="0" xfId="0" applyFont="1">
      <alignment vertical="center"/>
    </xf>
    <xf numFmtId="179" fontId="2" fillId="0" borderId="0" xfId="0" applyNumberFormat="1" applyFont="1">
      <alignment vertical="center"/>
    </xf>
    <xf numFmtId="177" fontId="47" fillId="0" borderId="0" xfId="0" applyNumberFormat="1" applyFont="1">
      <alignment vertical="center"/>
    </xf>
    <xf numFmtId="0" fontId="2" fillId="0" borderId="62" xfId="0" applyFont="1" applyBorder="1" applyAlignment="1">
      <alignment horizontal="center" vertical="center"/>
    </xf>
    <xf numFmtId="0" fontId="2" fillId="0" borderId="62" xfId="0" applyFont="1" applyBorder="1">
      <alignment vertical="center"/>
    </xf>
    <xf numFmtId="0" fontId="0" fillId="0" borderId="0" xfId="0" applyAlignment="1">
      <alignment horizontal="distributed" vertical="center" indent="1"/>
    </xf>
    <xf numFmtId="0" fontId="0" fillId="0" borderId="5" xfId="0" applyBorder="1" applyAlignment="1">
      <alignment horizontal="distributed" vertical="center" indent="1"/>
    </xf>
    <xf numFmtId="0" fontId="2" fillId="0" borderId="7" xfId="0" applyFont="1" applyBorder="1" applyAlignment="1">
      <alignment horizontal="center" vertical="center" shrinkToFit="1"/>
    </xf>
    <xf numFmtId="49" fontId="2" fillId="0" borderId="7" xfId="0" applyNumberFormat="1" applyFont="1" applyBorder="1" applyAlignment="1">
      <alignment horizontal="left" vertical="center"/>
    </xf>
    <xf numFmtId="49" fontId="2" fillId="0" borderId="27" xfId="0" applyNumberFormat="1" applyFont="1" applyBorder="1" applyAlignment="1">
      <alignment horizontal="center" vertical="center"/>
    </xf>
    <xf numFmtId="49" fontId="2" fillId="0" borderId="9" xfId="0" applyNumberFormat="1" applyFont="1" applyBorder="1" applyAlignment="1">
      <alignment horizontal="center" vertical="center"/>
    </xf>
    <xf numFmtId="0" fontId="2" fillId="0" borderId="11" xfId="0" applyFont="1" applyBorder="1" applyAlignment="1">
      <alignment horizontal="center" vertical="center"/>
    </xf>
    <xf numFmtId="0" fontId="2" fillId="0" borderId="5" xfId="0" applyFont="1" applyBorder="1" applyAlignment="1">
      <alignment vertical="top"/>
    </xf>
    <xf numFmtId="178" fontId="49" fillId="0" borderId="37" xfId="0" applyNumberFormat="1" applyFont="1" applyBorder="1">
      <alignment vertical="center"/>
    </xf>
    <xf numFmtId="0" fontId="48" fillId="0" borderId="37" xfId="0" applyFont="1" applyBorder="1" applyAlignment="1">
      <alignment horizontal="center" vertical="center"/>
    </xf>
    <xf numFmtId="0" fontId="39" fillId="0" borderId="0" xfId="0" applyFont="1" applyAlignment="1">
      <alignment horizontal="center" vertical="center"/>
    </xf>
    <xf numFmtId="0" fontId="0" fillId="0" borderId="1" xfId="0" applyBorder="1">
      <alignment vertical="center"/>
    </xf>
    <xf numFmtId="0" fontId="2" fillId="0" borderId="2" xfId="0" applyFont="1" applyBorder="1" applyAlignment="1">
      <alignment horizontal="distributed" vertical="center" indent="1"/>
    </xf>
    <xf numFmtId="0" fontId="0" fillId="0" borderId="2" xfId="0" applyBorder="1" applyAlignment="1">
      <alignment horizontal="distributed" vertical="center" indent="1"/>
    </xf>
    <xf numFmtId="0" fontId="0" fillId="0" borderId="3" xfId="0" applyBorder="1" applyAlignment="1">
      <alignment horizontal="distributed" vertical="center" indent="1"/>
    </xf>
    <xf numFmtId="0" fontId="0" fillId="0" borderId="1" xfId="0" applyBorder="1" applyAlignment="1">
      <alignment horizontal="distributed" vertical="center" indent="1"/>
    </xf>
    <xf numFmtId="0" fontId="2" fillId="0" borderId="2" xfId="0" applyFont="1" applyBorder="1" applyAlignment="1">
      <alignment horizontal="distributed" vertical="center" indent="2"/>
    </xf>
    <xf numFmtId="0" fontId="0" fillId="0" borderId="2" xfId="0" applyBorder="1" applyAlignment="1">
      <alignment horizontal="distributed" vertical="center" indent="2"/>
    </xf>
    <xf numFmtId="0" fontId="0" fillId="0" borderId="3" xfId="0" applyBorder="1" applyAlignment="1">
      <alignment horizontal="distributed" vertical="center" indent="2"/>
    </xf>
    <xf numFmtId="0" fontId="0" fillId="0" borderId="25" xfId="0" applyBorder="1" applyAlignment="1">
      <alignment horizontal="distributed" vertical="center" indent="2"/>
    </xf>
    <xf numFmtId="0" fontId="2" fillId="0" borderId="20" xfId="0" applyFont="1" applyBorder="1" applyAlignment="1">
      <alignment vertical="top"/>
    </xf>
    <xf numFmtId="0" fontId="2" fillId="0" borderId="0" xfId="0" applyFont="1" applyAlignment="1">
      <alignment vertical="top"/>
    </xf>
    <xf numFmtId="0" fontId="0" fillId="0" borderId="4" xfId="0" applyBorder="1">
      <alignment vertical="center"/>
    </xf>
    <xf numFmtId="0" fontId="0" fillId="0" borderId="4" xfId="0" applyBorder="1" applyAlignment="1">
      <alignment horizontal="distributed" vertical="center" indent="1"/>
    </xf>
    <xf numFmtId="0" fontId="0" fillId="0" borderId="0" xfId="0" applyAlignment="1">
      <alignment horizontal="distributed" vertical="center" indent="2"/>
    </xf>
    <xf numFmtId="0" fontId="0" fillId="0" borderId="5" xfId="0" applyBorder="1" applyAlignment="1">
      <alignment horizontal="distributed" vertical="center" indent="2"/>
    </xf>
    <xf numFmtId="0" fontId="0" fillId="0" borderId="21" xfId="0" applyBorder="1" applyAlignment="1">
      <alignment horizontal="distributed" vertical="center" indent="2"/>
    </xf>
    <xf numFmtId="0" fontId="2" fillId="3" borderId="0" xfId="0" applyFont="1" applyFill="1" applyAlignment="1">
      <alignment horizontal="center" vertical="center"/>
    </xf>
    <xf numFmtId="0" fontId="2" fillId="0" borderId="9" xfId="0" applyFont="1" applyBorder="1" applyAlignment="1">
      <alignment horizontal="distributed" vertical="top" indent="1"/>
    </xf>
    <xf numFmtId="0" fontId="2" fillId="0" borderId="11" xfId="0" applyFont="1" applyBorder="1" applyAlignment="1">
      <alignment horizontal="distributed" vertical="top" indent="1"/>
    </xf>
    <xf numFmtId="178" fontId="15" fillId="0" borderId="0" xfId="0" applyNumberFormat="1" applyFont="1">
      <alignment vertical="center"/>
    </xf>
    <xf numFmtId="178" fontId="35" fillId="0" borderId="0" xfId="0" applyNumberFormat="1" applyFont="1">
      <alignment vertical="center"/>
    </xf>
    <xf numFmtId="179" fontId="19" fillId="0" borderId="0" xfId="0" applyNumberFormat="1" applyFont="1">
      <alignment vertical="center"/>
    </xf>
    <xf numFmtId="0" fontId="2" fillId="0" borderId="35" xfId="0" applyFont="1" applyBorder="1" applyAlignment="1">
      <alignment horizontal="distributed" vertical="top" indent="1"/>
    </xf>
    <xf numFmtId="0" fontId="2" fillId="0" borderId="36" xfId="0" applyFont="1" applyBorder="1" applyAlignment="1">
      <alignment horizontal="distributed" vertical="top" indent="1"/>
    </xf>
    <xf numFmtId="178" fontId="17" fillId="2" borderId="0" xfId="0" applyNumberFormat="1" applyFont="1" applyFill="1">
      <alignment vertical="center"/>
    </xf>
    <xf numFmtId="0" fontId="39" fillId="0" borderId="0" xfId="0" applyFont="1" applyAlignment="1">
      <alignment vertical="center" shrinkToFit="1"/>
    </xf>
    <xf numFmtId="0" fontId="35" fillId="0" borderId="0" xfId="0" applyFont="1">
      <alignment vertical="center"/>
    </xf>
    <xf numFmtId="181" fontId="41" fillId="0" borderId="2" xfId="0" applyNumberFormat="1" applyFont="1" applyBorder="1" applyAlignment="1">
      <alignment horizontal="center" vertical="center"/>
    </xf>
    <xf numFmtId="0" fontId="40" fillId="0" borderId="0" xfId="0" applyFont="1" applyAlignment="1">
      <alignment vertical="center" shrinkToFit="1"/>
    </xf>
    <xf numFmtId="179" fontId="2" fillId="0" borderId="2" xfId="0" applyNumberFormat="1" applyFont="1" applyBorder="1">
      <alignment vertical="center"/>
    </xf>
    <xf numFmtId="179" fontId="19" fillId="0" borderId="7" xfId="0" applyNumberFormat="1" applyFont="1" applyBorder="1">
      <alignment vertical="center"/>
    </xf>
    <xf numFmtId="179" fontId="19" fillId="0" borderId="9" xfId="0" applyNumberFormat="1" applyFont="1" applyBorder="1">
      <alignment vertical="center"/>
    </xf>
    <xf numFmtId="0" fontId="2" fillId="0" borderId="11" xfId="0" applyFont="1" applyBorder="1">
      <alignment vertical="center"/>
    </xf>
    <xf numFmtId="178" fontId="15" fillId="0" borderId="11" xfId="0" applyNumberFormat="1" applyFont="1" applyBorder="1">
      <alignment vertical="center"/>
    </xf>
    <xf numFmtId="178" fontId="15" fillId="0" borderId="8" xfId="0" applyNumberFormat="1" applyFont="1" applyBorder="1">
      <alignment vertical="center"/>
    </xf>
    <xf numFmtId="0" fontId="2" fillId="0" borderId="64" xfId="0" applyFont="1" applyBorder="1" applyAlignment="1">
      <alignment horizontal="center" vertical="center" shrinkToFit="1"/>
    </xf>
    <xf numFmtId="178" fontId="19" fillId="0" borderId="64" xfId="0" applyNumberFormat="1" applyFont="1" applyBorder="1">
      <alignment vertical="center"/>
    </xf>
    <xf numFmtId="178" fontId="50" fillId="0" borderId="64" xfId="0" applyNumberFormat="1" applyFont="1" applyBorder="1">
      <alignment vertical="center"/>
    </xf>
    <xf numFmtId="0" fontId="48" fillId="0" borderId="0" xfId="0" applyFont="1" applyAlignment="1">
      <alignment horizontal="center" vertical="center"/>
    </xf>
    <xf numFmtId="178" fontId="49" fillId="0" borderId="0" xfId="0" applyNumberFormat="1" applyFont="1">
      <alignment vertical="center"/>
    </xf>
    <xf numFmtId="183" fontId="2" fillId="0" borderId="65" xfId="0" applyNumberFormat="1" applyFont="1" applyBorder="1" applyAlignment="1" applyProtection="1">
      <alignment vertical="center" shrinkToFit="1"/>
      <protection locked="0"/>
    </xf>
    <xf numFmtId="179" fontId="2" fillId="0" borderId="65" xfId="0" applyNumberFormat="1" applyFont="1" applyBorder="1" applyProtection="1">
      <alignment vertical="center"/>
      <protection locked="0"/>
    </xf>
    <xf numFmtId="178" fontId="49" fillId="0" borderId="11" xfId="0" applyNumberFormat="1" applyFont="1" applyBorder="1">
      <alignment vertical="center"/>
    </xf>
    <xf numFmtId="179" fontId="19" fillId="0" borderId="6" xfId="0" applyNumberFormat="1" applyFont="1" applyBorder="1">
      <alignment vertical="center"/>
    </xf>
    <xf numFmtId="179" fontId="19" fillId="0" borderId="65" xfId="0" applyNumberFormat="1" applyFont="1" applyBorder="1" applyProtection="1">
      <alignment vertical="center"/>
      <protection locked="0"/>
    </xf>
    <xf numFmtId="0" fontId="51" fillId="0" borderId="0" xfId="0" applyFont="1">
      <alignment vertical="center"/>
    </xf>
    <xf numFmtId="0" fontId="19" fillId="0" borderId="0" xfId="0" applyFont="1" applyAlignment="1">
      <alignment horizontal="center"/>
    </xf>
    <xf numFmtId="0" fontId="2" fillId="0" borderId="0" xfId="0" applyFont="1" applyProtection="1">
      <alignment vertical="center"/>
      <protection locked="0"/>
    </xf>
    <xf numFmtId="49" fontId="2" fillId="0" borderId="0" xfId="0" applyNumberFormat="1" applyFont="1" applyProtection="1">
      <alignment vertical="center"/>
      <protection locked="0"/>
    </xf>
    <xf numFmtId="49" fontId="56" fillId="0" borderId="0" xfId="0" applyNumberFormat="1" applyFont="1" applyAlignment="1">
      <alignment horizontal="center" vertical="center" shrinkToFit="1"/>
    </xf>
    <xf numFmtId="0" fontId="53" fillId="0" borderId="2" xfId="0" applyFont="1" applyBorder="1" applyAlignment="1">
      <alignment horizontal="center" vertical="center"/>
    </xf>
    <xf numFmtId="0" fontId="53" fillId="0" borderId="0" xfId="0" applyFont="1" applyAlignment="1">
      <alignment horizontal="center" vertical="center"/>
    </xf>
    <xf numFmtId="49" fontId="56" fillId="0" borderId="4" xfId="0" applyNumberFormat="1" applyFont="1" applyBorder="1" applyAlignment="1">
      <alignment horizontal="center" vertical="center"/>
    </xf>
    <xf numFmtId="0" fontId="56" fillId="0" borderId="6" xfId="0" applyFont="1" applyBorder="1" applyAlignment="1">
      <alignment horizontal="center" vertical="center"/>
    </xf>
    <xf numFmtId="0" fontId="54" fillId="0" borderId="7" xfId="0" applyFont="1" applyBorder="1" applyAlignment="1">
      <alignment horizontal="center" vertical="center" shrinkToFit="1"/>
    </xf>
    <xf numFmtId="0" fontId="54" fillId="0" borderId="7" xfId="0" applyFont="1" applyBorder="1" applyAlignment="1">
      <alignment horizontal="left" vertical="center" shrinkToFit="1"/>
    </xf>
    <xf numFmtId="0" fontId="53" fillId="0" borderId="9" xfId="0" applyFont="1" applyBorder="1" applyAlignment="1">
      <alignment horizontal="center" vertical="center"/>
    </xf>
    <xf numFmtId="0" fontId="43" fillId="0" borderId="0" xfId="0" applyFont="1">
      <alignment vertical="center"/>
    </xf>
    <xf numFmtId="0" fontId="2" fillId="0" borderId="38" xfId="0" applyFont="1" applyBorder="1" applyAlignment="1">
      <alignment horizontal="center" vertical="center"/>
    </xf>
    <xf numFmtId="0" fontId="36" fillId="0" borderId="0" xfId="0" applyFont="1" applyAlignment="1" applyProtection="1">
      <alignment vertical="center" wrapText="1"/>
      <protection locked="0"/>
    </xf>
    <xf numFmtId="0" fontId="36" fillId="0" borderId="0" xfId="0" applyFont="1" applyProtection="1">
      <alignment vertical="center"/>
      <protection locked="0"/>
    </xf>
    <xf numFmtId="176" fontId="21" fillId="0" borderId="1" xfId="0" applyNumberFormat="1" applyFont="1" applyBorder="1">
      <alignment vertical="center"/>
    </xf>
    <xf numFmtId="0" fontId="0" fillId="0" borderId="2" xfId="0" applyBorder="1">
      <alignment vertical="center"/>
    </xf>
    <xf numFmtId="0" fontId="0" fillId="0" borderId="25" xfId="0" applyBorder="1">
      <alignment vertical="center"/>
    </xf>
    <xf numFmtId="49" fontId="21" fillId="0" borderId="50" xfId="0" applyNumberFormat="1" applyFont="1" applyBorder="1" applyProtection="1">
      <alignment vertical="center"/>
      <protection locked="0"/>
    </xf>
    <xf numFmtId="0" fontId="21" fillId="0" borderId="51" xfId="0" applyFont="1" applyBorder="1" applyProtection="1">
      <alignment vertical="center"/>
      <protection locked="0"/>
    </xf>
    <xf numFmtId="0" fontId="0" fillId="0" borderId="52" xfId="0" applyBorder="1" applyProtection="1">
      <alignment vertical="center"/>
      <protection locked="0"/>
    </xf>
    <xf numFmtId="181" fontId="21" fillId="0" borderId="48" xfId="0" applyNumberFormat="1" applyFont="1" applyBorder="1" applyProtection="1">
      <alignment vertical="center"/>
      <protection locked="0"/>
    </xf>
    <xf numFmtId="181" fontId="0" fillId="0" borderId="59" xfId="0" applyNumberFormat="1" applyBorder="1" applyProtection="1">
      <alignment vertical="center"/>
      <protection locked="0"/>
    </xf>
    <xf numFmtId="181" fontId="0" fillId="0" borderId="49" xfId="0" applyNumberFormat="1" applyBorder="1" applyProtection="1">
      <alignment vertical="center"/>
      <protection locked="0"/>
    </xf>
    <xf numFmtId="176" fontId="0" fillId="0" borderId="7" xfId="0" applyNumberFormat="1" applyBorder="1" applyAlignment="1">
      <alignment vertical="center" shrinkToFit="1"/>
    </xf>
    <xf numFmtId="176" fontId="0" fillId="0" borderId="9" xfId="0" applyNumberFormat="1" applyBorder="1" applyAlignment="1">
      <alignment vertical="center" shrinkToFit="1"/>
    </xf>
    <xf numFmtId="0" fontId="30" fillId="0" borderId="1" xfId="0" applyFont="1" applyBorder="1" applyAlignment="1">
      <alignment horizontal="distributed" vertical="center" indent="1"/>
    </xf>
    <xf numFmtId="0" fontId="30" fillId="0" borderId="6" xfId="0" applyFont="1" applyBorder="1" applyAlignment="1">
      <alignment horizontal="distributed" vertical="center" indent="1"/>
    </xf>
    <xf numFmtId="0" fontId="30" fillId="0" borderId="1" xfId="0" applyFont="1" applyBorder="1" applyAlignment="1">
      <alignment horizontal="distributed" vertical="center" indent="5"/>
    </xf>
    <xf numFmtId="0" fontId="30" fillId="0" borderId="2" xfId="0" applyFont="1" applyBorder="1" applyAlignment="1">
      <alignment horizontal="distributed" vertical="center" indent="5"/>
    </xf>
    <xf numFmtId="0" fontId="31" fillId="0" borderId="3" xfId="0" applyFont="1" applyBorder="1" applyAlignment="1">
      <alignment horizontal="distributed" vertical="center" indent="5"/>
    </xf>
    <xf numFmtId="49" fontId="21" fillId="0" borderId="41" xfId="0" applyNumberFormat="1" applyFont="1" applyBorder="1" applyProtection="1">
      <alignment vertical="center"/>
      <protection locked="0"/>
    </xf>
    <xf numFmtId="0" fontId="21" fillId="0" borderId="37" xfId="0" applyFont="1" applyBorder="1" applyProtection="1">
      <alignment vertical="center"/>
      <protection locked="0"/>
    </xf>
    <xf numFmtId="0" fontId="0" fillId="0" borderId="42" xfId="0" applyBorder="1" applyProtection="1">
      <alignment vertical="center"/>
      <protection locked="0"/>
    </xf>
    <xf numFmtId="49" fontId="21" fillId="0" borderId="43" xfId="0" applyNumberFormat="1" applyFont="1" applyBorder="1" applyProtection="1">
      <alignment vertical="center"/>
      <protection locked="0"/>
    </xf>
    <xf numFmtId="0" fontId="21" fillId="0" borderId="44" xfId="0" applyFont="1" applyBorder="1" applyProtection="1">
      <alignment vertical="center"/>
      <protection locked="0"/>
    </xf>
    <xf numFmtId="0" fontId="0" fillId="0" borderId="46" xfId="0" applyBorder="1" applyProtection="1">
      <alignment vertical="center"/>
      <protection locked="0"/>
    </xf>
    <xf numFmtId="0" fontId="30" fillId="0" borderId="4" xfId="0" applyFont="1" applyBorder="1" applyAlignment="1">
      <alignment horizontal="distributed" vertical="center" indent="5"/>
    </xf>
    <xf numFmtId="0" fontId="30" fillId="0" borderId="0" xfId="0" applyFont="1" applyAlignment="1">
      <alignment horizontal="distributed" vertical="center" indent="5"/>
    </xf>
    <xf numFmtId="0" fontId="31" fillId="0" borderId="5" xfId="0" applyFont="1" applyBorder="1" applyAlignment="1">
      <alignment horizontal="distributed" vertical="center" indent="5"/>
    </xf>
    <xf numFmtId="0" fontId="21" fillId="0" borderId="6" xfId="0" applyFont="1" applyBorder="1">
      <alignment vertical="center"/>
    </xf>
    <xf numFmtId="0" fontId="21" fillId="0" borderId="23" xfId="0" applyFont="1" applyBorder="1">
      <alignment vertical="center"/>
    </xf>
    <xf numFmtId="176" fontId="21" fillId="0" borderId="48" xfId="0" applyNumberFormat="1" applyFont="1" applyBorder="1" applyProtection="1">
      <alignment vertical="center"/>
      <protection locked="0"/>
    </xf>
    <xf numFmtId="176" fontId="21" fillId="0" borderId="49" xfId="0" applyNumberFormat="1" applyFont="1" applyBorder="1" applyProtection="1">
      <alignment vertical="center"/>
      <protection locked="0"/>
    </xf>
    <xf numFmtId="0" fontId="21" fillId="0" borderId="7" xfId="0" applyFont="1" applyBorder="1">
      <alignment vertical="center"/>
    </xf>
    <xf numFmtId="176" fontId="35" fillId="0" borderId="9" xfId="0" applyNumberFormat="1" applyFont="1" applyBorder="1" applyAlignment="1">
      <alignment vertical="center" shrinkToFit="1"/>
    </xf>
    <xf numFmtId="49" fontId="21" fillId="0" borderId="6" xfId="0" applyNumberFormat="1" applyFont="1" applyBorder="1">
      <alignment vertical="center"/>
    </xf>
    <xf numFmtId="0" fontId="21" fillId="0" borderId="39" xfId="0" applyFont="1" applyBorder="1">
      <alignment vertical="center"/>
    </xf>
    <xf numFmtId="0" fontId="0" fillId="0" borderId="11" xfId="0" applyBorder="1">
      <alignment vertical="center"/>
    </xf>
    <xf numFmtId="0" fontId="2" fillId="0" borderId="0" xfId="0" applyFont="1" applyAlignment="1">
      <alignment horizontal="distributed" vertical="center"/>
    </xf>
    <xf numFmtId="0" fontId="0" fillId="0" borderId="0" xfId="0" applyAlignment="1">
      <alignment horizontal="distributed" vertical="center"/>
    </xf>
    <xf numFmtId="49" fontId="53" fillId="0" borderId="56" xfId="0" applyNumberFormat="1" applyFont="1" applyBorder="1" applyAlignment="1">
      <alignment horizontal="center" vertical="center" shrinkToFit="1"/>
    </xf>
    <xf numFmtId="0" fontId="53" fillId="0" borderId="56" xfId="0" applyFont="1" applyBorder="1" applyAlignment="1">
      <alignment horizontal="center" vertical="center" shrinkToFit="1"/>
    </xf>
    <xf numFmtId="49" fontId="54" fillId="0" borderId="56" xfId="0" applyNumberFormat="1" applyFont="1" applyBorder="1" applyAlignment="1">
      <alignment horizontal="center" vertical="center" shrinkToFit="1"/>
    </xf>
    <xf numFmtId="0" fontId="54" fillId="0" borderId="56" xfId="0" applyFont="1" applyBorder="1" applyAlignment="1">
      <alignment horizontal="center" vertical="center" shrinkToFit="1"/>
    </xf>
    <xf numFmtId="49" fontId="61" fillId="0" borderId="56" xfId="0" applyNumberFormat="1" applyFont="1" applyBorder="1" applyAlignment="1">
      <alignment horizontal="center" vertical="center"/>
    </xf>
    <xf numFmtId="0" fontId="61" fillId="0" borderId="56" xfId="0" applyFont="1" applyBorder="1" applyAlignment="1">
      <alignment horizontal="center" vertical="center"/>
    </xf>
    <xf numFmtId="49" fontId="61" fillId="0" borderId="0" xfId="0" applyNumberFormat="1" applyFont="1" applyAlignment="1">
      <alignment horizontal="center" vertical="center"/>
    </xf>
    <xf numFmtId="0" fontId="61" fillId="0" borderId="0" xfId="0" applyFont="1" applyAlignment="1">
      <alignment horizontal="center" vertical="center"/>
    </xf>
    <xf numFmtId="176" fontId="61" fillId="0" borderId="56" xfId="0" applyNumberFormat="1" applyFont="1" applyBorder="1">
      <alignment vertical="center"/>
    </xf>
    <xf numFmtId="176" fontId="61" fillId="0" borderId="57" xfId="0" applyNumberFormat="1" applyFont="1" applyBorder="1">
      <alignment vertical="center"/>
    </xf>
    <xf numFmtId="0" fontId="55" fillId="0" borderId="0" xfId="0" applyFont="1" applyAlignment="1">
      <alignment horizontal="center" vertical="center" wrapText="1"/>
    </xf>
    <xf numFmtId="49" fontId="53" fillId="0" borderId="0" xfId="0" applyNumberFormat="1" applyFont="1" applyAlignment="1">
      <alignment vertical="center" shrinkToFit="1"/>
    </xf>
    <xf numFmtId="0" fontId="53" fillId="0" borderId="0" xfId="0" applyFont="1" applyAlignment="1">
      <alignment vertical="center" shrinkToFit="1"/>
    </xf>
    <xf numFmtId="180" fontId="61" fillId="0" borderId="56" xfId="0" applyNumberFormat="1" applyFont="1" applyBorder="1" applyAlignment="1">
      <alignment horizontal="center" vertical="center"/>
    </xf>
    <xf numFmtId="0" fontId="28" fillId="0" borderId="0" xfId="0" applyFont="1" applyAlignment="1">
      <alignment horizontal="center" vertical="center"/>
    </xf>
    <xf numFmtId="0" fontId="29" fillId="0" borderId="0" xfId="0" applyFont="1" applyAlignment="1">
      <alignment horizontal="center" vertical="center"/>
    </xf>
    <xf numFmtId="49" fontId="53" fillId="0" borderId="56" xfId="0" applyNumberFormat="1" applyFont="1" applyBorder="1" applyAlignment="1">
      <alignment vertical="center" shrinkToFit="1"/>
    </xf>
    <xf numFmtId="0" fontId="53" fillId="0" borderId="56" xfId="0" applyFont="1" applyBorder="1" applyAlignment="1">
      <alignment vertical="center" shrinkToFit="1"/>
    </xf>
    <xf numFmtId="0" fontId="53" fillId="0" borderId="56" xfId="0" applyFont="1" applyBorder="1" applyAlignment="1">
      <alignment horizontal="center" vertical="center"/>
    </xf>
    <xf numFmtId="176" fontId="61" fillId="0" borderId="56" xfId="0" applyNumberFormat="1" applyFont="1" applyBorder="1" applyAlignment="1">
      <alignment vertical="center" shrinkToFit="1"/>
    </xf>
    <xf numFmtId="0" fontId="55" fillId="0" borderId="0" xfId="0" applyFont="1" applyAlignment="1">
      <alignment horizontal="center" vertical="center"/>
    </xf>
    <xf numFmtId="0" fontId="0" fillId="0" borderId="56" xfId="0" applyBorder="1" applyAlignment="1">
      <alignment horizontal="center" vertical="center" shrinkToFit="1"/>
    </xf>
    <xf numFmtId="0" fontId="53" fillId="0" borderId="0" xfId="0" applyFont="1">
      <alignment vertical="center"/>
    </xf>
    <xf numFmtId="181" fontId="54" fillId="0" borderId="56" xfId="0" applyNumberFormat="1" applyFont="1" applyBorder="1" applyAlignment="1">
      <alignment vertical="center" shrinkToFit="1"/>
    </xf>
    <xf numFmtId="181" fontId="53" fillId="0" borderId="56" xfId="0" applyNumberFormat="1" applyFont="1" applyBorder="1" applyAlignment="1">
      <alignment vertical="center" shrinkToFit="1"/>
    </xf>
    <xf numFmtId="49" fontId="53" fillId="0" borderId="56" xfId="0" applyNumberFormat="1" applyFont="1" applyBorder="1">
      <alignment vertical="center"/>
    </xf>
    <xf numFmtId="0" fontId="53" fillId="0" borderId="56" xfId="0" applyFont="1" applyBorder="1">
      <alignment vertical="center"/>
    </xf>
    <xf numFmtId="49" fontId="56" fillId="0" borderId="0" xfId="0" applyNumberFormat="1" applyFont="1" applyAlignment="1">
      <alignment horizontal="center" vertical="center"/>
    </xf>
    <xf numFmtId="0" fontId="53" fillId="0" borderId="0" xfId="0" applyFont="1" applyAlignment="1">
      <alignment horizontal="center" vertical="center"/>
    </xf>
    <xf numFmtId="0" fontId="53" fillId="0" borderId="7" xfId="0" applyFont="1" applyBorder="1" applyAlignment="1">
      <alignment horizontal="center" vertical="center"/>
    </xf>
    <xf numFmtId="0" fontId="3" fillId="0" borderId="5" xfId="0" applyFont="1" applyBorder="1" applyAlignment="1">
      <alignment horizontal="center" vertical="center" shrinkToFit="1"/>
    </xf>
    <xf numFmtId="0" fontId="2" fillId="0" borderId="5"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49" fontId="3" fillId="0" borderId="2" xfId="0" applyNumberFormat="1" applyFont="1" applyBorder="1" applyAlignment="1">
      <alignment horizontal="center" vertical="center" shrinkToFit="1"/>
    </xf>
    <xf numFmtId="49" fontId="3" fillId="0" borderId="0" xfId="0" applyNumberFormat="1" applyFont="1" applyAlignment="1">
      <alignment horizontal="center" vertical="center"/>
    </xf>
    <xf numFmtId="0" fontId="3" fillId="0" borderId="0" xfId="0" applyFont="1" applyAlignment="1">
      <alignment horizontal="center" vertical="center"/>
    </xf>
    <xf numFmtId="49" fontId="32" fillId="0" borderId="2" xfId="0" applyNumberFormat="1" applyFont="1" applyBorder="1" applyAlignment="1">
      <alignment vertical="center" shrinkToFit="1"/>
    </xf>
    <xf numFmtId="0" fontId="32" fillId="0" borderId="2" xfId="0" applyFont="1" applyBorder="1" applyAlignment="1">
      <alignment vertical="center" shrinkToFit="1"/>
    </xf>
    <xf numFmtId="0" fontId="32" fillId="0" borderId="3" xfId="0" applyFont="1" applyBorder="1" applyAlignment="1">
      <alignment vertical="center" shrinkToFit="1"/>
    </xf>
    <xf numFmtId="0" fontId="2" fillId="0" borderId="0" xfId="0" applyFont="1" applyAlignment="1">
      <alignment vertical="center" shrinkToFit="1"/>
    </xf>
    <xf numFmtId="0" fontId="2" fillId="0" borderId="5" xfId="0" applyFont="1" applyBorder="1" applyAlignment="1">
      <alignment vertical="center" shrinkToFit="1"/>
    </xf>
    <xf numFmtId="49" fontId="32" fillId="0" borderId="0" xfId="0" applyNumberFormat="1" applyFont="1" applyAlignment="1">
      <alignment vertical="center" shrinkToFit="1"/>
    </xf>
    <xf numFmtId="0" fontId="2" fillId="0" borderId="7" xfId="0" applyFont="1" applyBorder="1" applyAlignment="1">
      <alignment vertical="center" shrinkToFit="1"/>
    </xf>
    <xf numFmtId="0" fontId="2" fillId="0" borderId="8" xfId="0" applyFont="1" applyBorder="1" applyAlignment="1">
      <alignment vertical="center" shrinkToFit="1"/>
    </xf>
    <xf numFmtId="0" fontId="9" fillId="0" borderId="1" xfId="0" applyFont="1" applyBorder="1" applyAlignment="1">
      <alignment horizontal="center" vertical="center" shrinkToFit="1"/>
    </xf>
    <xf numFmtId="0" fontId="9" fillId="0" borderId="2" xfId="0" applyFont="1" applyBorder="1" applyAlignment="1">
      <alignment horizontal="center" vertical="center" shrinkToFit="1"/>
    </xf>
    <xf numFmtId="49" fontId="3" fillId="0" borderId="0" xfId="0" applyNumberFormat="1" applyFont="1" applyAlignment="1">
      <alignment horizontal="center" vertical="center" shrinkToFit="1"/>
    </xf>
    <xf numFmtId="0" fontId="3" fillId="0" borderId="0" xfId="0" applyFont="1" applyAlignment="1">
      <alignment horizontal="center" vertical="center" shrinkToFit="1"/>
    </xf>
    <xf numFmtId="42" fontId="4" fillId="0" borderId="3" xfId="0" applyNumberFormat="1" applyFont="1"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49" fontId="6" fillId="0" borderId="1" xfId="0" applyNumberFormat="1" applyFont="1" applyBorder="1" applyAlignment="1" applyProtection="1">
      <alignment vertical="center" wrapText="1"/>
      <protection locked="0"/>
    </xf>
    <xf numFmtId="49" fontId="6" fillId="0" borderId="2" xfId="0" applyNumberFormat="1" applyFont="1" applyBorder="1" applyAlignment="1" applyProtection="1">
      <alignment vertical="center" wrapText="1"/>
      <protection locked="0"/>
    </xf>
    <xf numFmtId="49" fontId="6" fillId="0" borderId="25" xfId="0" applyNumberFormat="1" applyFont="1" applyBorder="1" applyAlignment="1" applyProtection="1">
      <alignment vertical="center" wrapText="1"/>
      <protection locked="0"/>
    </xf>
    <xf numFmtId="0" fontId="0" fillId="0" borderId="4" xfId="0" applyBorder="1" applyAlignment="1" applyProtection="1">
      <alignment vertical="center" wrapText="1"/>
      <protection locked="0"/>
    </xf>
    <xf numFmtId="0" fontId="0" fillId="0" borderId="0" xfId="0" applyAlignment="1" applyProtection="1">
      <alignment vertical="center" wrapText="1"/>
      <protection locked="0"/>
    </xf>
    <xf numFmtId="0" fontId="0" fillId="0" borderId="21" xfId="0" applyBorder="1" applyAlignment="1" applyProtection="1">
      <alignment vertical="center" wrapText="1"/>
      <protection locked="0"/>
    </xf>
    <xf numFmtId="0" fontId="0" fillId="0" borderId="45" xfId="0" applyBorder="1" applyAlignment="1" applyProtection="1">
      <alignment vertical="center" wrapText="1"/>
      <protection locked="0"/>
    </xf>
    <xf numFmtId="0" fontId="0" fillId="0" borderId="35" xfId="0" applyBorder="1" applyAlignment="1" applyProtection="1">
      <alignment vertical="center" wrapText="1"/>
      <protection locked="0"/>
    </xf>
    <xf numFmtId="0" fontId="0" fillId="0" borderId="47" xfId="0" applyBorder="1" applyAlignment="1" applyProtection="1">
      <alignment vertical="center" wrapText="1"/>
      <protection locked="0"/>
    </xf>
    <xf numFmtId="49" fontId="23" fillId="0" borderId="2" xfId="0" applyNumberFormat="1" applyFont="1" applyBorder="1" applyAlignment="1" applyProtection="1">
      <alignment vertical="center" shrinkToFit="1"/>
      <protection locked="0"/>
    </xf>
    <xf numFmtId="0" fontId="23" fillId="0" borderId="2" xfId="0" applyFont="1" applyBorder="1" applyAlignment="1" applyProtection="1">
      <alignment vertical="center" shrinkToFit="1"/>
      <protection locked="0"/>
    </xf>
    <xf numFmtId="0" fontId="23" fillId="0" borderId="3" xfId="0" applyFont="1" applyBorder="1" applyAlignment="1" applyProtection="1">
      <alignment vertical="center" shrinkToFit="1"/>
      <protection locked="0"/>
    </xf>
    <xf numFmtId="49" fontId="23" fillId="0" borderId="0" xfId="0" applyNumberFormat="1" applyFont="1" applyAlignment="1" applyProtection="1">
      <alignment vertical="center" shrinkToFit="1"/>
      <protection locked="0"/>
    </xf>
    <xf numFmtId="0" fontId="23" fillId="0" borderId="0" xfId="0" applyFont="1" applyAlignment="1" applyProtection="1">
      <alignment vertical="center" shrinkToFit="1"/>
      <protection locked="0"/>
    </xf>
    <xf numFmtId="0" fontId="23" fillId="0" borderId="5" xfId="0" applyFont="1" applyBorder="1" applyAlignment="1" applyProtection="1">
      <alignment vertical="center" shrinkToFit="1"/>
      <protection locked="0"/>
    </xf>
    <xf numFmtId="49" fontId="23" fillId="0" borderId="35" xfId="0" applyNumberFormat="1" applyFont="1" applyBorder="1" applyAlignment="1" applyProtection="1">
      <alignment vertical="center" shrinkToFit="1"/>
      <protection locked="0"/>
    </xf>
    <xf numFmtId="0" fontId="23" fillId="0" borderId="35" xfId="0" applyFont="1" applyBorder="1" applyAlignment="1" applyProtection="1">
      <alignment vertical="center" shrinkToFit="1"/>
      <protection locked="0"/>
    </xf>
    <xf numFmtId="0" fontId="23" fillId="0" borderId="36" xfId="0" applyFont="1" applyBorder="1" applyAlignment="1" applyProtection="1">
      <alignment vertical="center" shrinkToFit="1"/>
      <protection locked="0"/>
    </xf>
    <xf numFmtId="176" fontId="8" fillId="0" borderId="1" xfId="0" applyNumberFormat="1" applyFont="1" applyBorder="1" applyAlignment="1" applyProtection="1">
      <alignment horizontal="right" vertical="center" shrinkToFit="1"/>
      <protection locked="0"/>
    </xf>
    <xf numFmtId="176" fontId="18" fillId="0" borderId="2" xfId="0" applyNumberFormat="1" applyFont="1" applyBorder="1" applyAlignment="1" applyProtection="1">
      <alignment horizontal="right" vertical="center" shrinkToFit="1"/>
      <protection locked="0"/>
    </xf>
    <xf numFmtId="0" fontId="18" fillId="0" borderId="4" xfId="0" applyFont="1" applyBorder="1" applyAlignment="1" applyProtection="1">
      <alignment horizontal="right" vertical="center" shrinkToFit="1"/>
      <protection locked="0"/>
    </xf>
    <xf numFmtId="0" fontId="18" fillId="0" borderId="0" xfId="0" applyFont="1" applyAlignment="1" applyProtection="1">
      <alignment horizontal="right" vertical="center" shrinkToFit="1"/>
      <protection locked="0"/>
    </xf>
    <xf numFmtId="0" fontId="18" fillId="0" borderId="45" xfId="0" applyFont="1" applyBorder="1" applyAlignment="1" applyProtection="1">
      <alignment horizontal="right" vertical="center" shrinkToFit="1"/>
      <protection locked="0"/>
    </xf>
    <xf numFmtId="0" fontId="18" fillId="0" borderId="35" xfId="0" applyFont="1" applyBorder="1" applyAlignment="1" applyProtection="1">
      <alignment horizontal="right" vertical="center" shrinkToFi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0" fillId="0" borderId="23" xfId="0" applyBorder="1" applyAlignment="1" applyProtection="1">
      <alignment vertical="center" wrapText="1"/>
      <protection locked="0"/>
    </xf>
    <xf numFmtId="0" fontId="2" fillId="0" borderId="4" xfId="0" applyFont="1" applyBorder="1" applyAlignment="1">
      <alignment horizontal="distributed" vertical="center" indent="1"/>
    </xf>
    <xf numFmtId="0" fontId="0" fillId="0" borderId="0" xfId="0" applyAlignment="1">
      <alignment horizontal="distributed" vertical="center" indent="1"/>
    </xf>
    <xf numFmtId="0" fontId="0" fillId="0" borderId="5" xfId="0" applyBorder="1" applyAlignment="1">
      <alignment horizontal="distributed" vertical="center" indent="1"/>
    </xf>
    <xf numFmtId="176" fontId="54" fillId="0" borderId="1" xfId="0" applyNumberFormat="1" applyFont="1" applyBorder="1" applyAlignment="1">
      <alignment horizontal="right" vertical="center" shrinkToFit="1"/>
    </xf>
    <xf numFmtId="176" fontId="54" fillId="0" borderId="2" xfId="0" applyNumberFormat="1" applyFont="1" applyBorder="1" applyAlignment="1">
      <alignment horizontal="right" vertical="center" shrinkToFit="1"/>
    </xf>
    <xf numFmtId="176" fontId="54" fillId="0" borderId="4" xfId="0" applyNumberFormat="1" applyFont="1" applyBorder="1" applyAlignment="1">
      <alignment horizontal="right" vertical="center" shrinkToFit="1"/>
    </xf>
    <xf numFmtId="176" fontId="54" fillId="0" borderId="0" xfId="0" applyNumberFormat="1" applyFont="1" applyAlignment="1">
      <alignment horizontal="right" vertical="center" shrinkToFit="1"/>
    </xf>
    <xf numFmtId="176" fontId="54" fillId="0" borderId="6" xfId="0" applyNumberFormat="1" applyFont="1" applyBorder="1" applyAlignment="1">
      <alignment horizontal="right" vertical="center" shrinkToFit="1"/>
    </xf>
    <xf numFmtId="176" fontId="54" fillId="0" borderId="7" xfId="0" applyNumberFormat="1" applyFont="1" applyBorder="1" applyAlignment="1">
      <alignment horizontal="right" vertical="center" shrinkToFit="1"/>
    </xf>
    <xf numFmtId="42" fontId="4" fillId="0" borderId="3" xfId="0" applyNumberFormat="1" applyFont="1"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18" fillId="0" borderId="6" xfId="0" applyFont="1" applyBorder="1" applyAlignment="1" applyProtection="1">
      <alignment horizontal="right" vertical="center" shrinkToFit="1"/>
      <protection locked="0"/>
    </xf>
    <xf numFmtId="0" fontId="18" fillId="0" borderId="7" xfId="0" applyFont="1" applyBorder="1" applyAlignment="1" applyProtection="1">
      <alignment horizontal="right" vertical="center" shrinkToFit="1"/>
      <protection locked="0"/>
    </xf>
    <xf numFmtId="0" fontId="0" fillId="0" borderId="8" xfId="0" applyBorder="1" applyAlignment="1" applyProtection="1">
      <alignment horizontal="center" vertical="center"/>
      <protection locked="0"/>
    </xf>
    <xf numFmtId="49" fontId="57" fillId="0" borderId="2" xfId="0" applyNumberFormat="1" applyFont="1" applyBorder="1" applyAlignment="1">
      <alignment vertical="center" shrinkToFit="1"/>
    </xf>
    <xf numFmtId="0" fontId="57" fillId="0" borderId="2" xfId="0" applyFont="1" applyBorder="1" applyAlignment="1">
      <alignment vertical="center" shrinkToFit="1"/>
    </xf>
    <xf numFmtId="0" fontId="57" fillId="0" borderId="3" xfId="0" applyFont="1" applyBorder="1" applyAlignment="1">
      <alignment vertical="center" shrinkToFit="1"/>
    </xf>
    <xf numFmtId="49" fontId="57" fillId="0" borderId="0" xfId="0" applyNumberFormat="1" applyFont="1" applyAlignment="1">
      <alignment vertical="center" shrinkToFit="1"/>
    </xf>
    <xf numFmtId="0" fontId="57" fillId="0" borderId="0" xfId="0" applyFont="1" applyAlignment="1">
      <alignment vertical="center" shrinkToFit="1"/>
    </xf>
    <xf numFmtId="0" fontId="57" fillId="0" borderId="5" xfId="0" applyFont="1" applyBorder="1" applyAlignment="1">
      <alignment vertical="center" shrinkToFit="1"/>
    </xf>
    <xf numFmtId="49" fontId="57" fillId="0" borderId="7" xfId="0" applyNumberFormat="1" applyFont="1" applyBorder="1" applyAlignment="1">
      <alignment vertical="center" shrinkToFit="1"/>
    </xf>
    <xf numFmtId="0" fontId="57" fillId="0" borderId="7" xfId="0" applyFont="1" applyBorder="1" applyAlignment="1">
      <alignment vertical="center" shrinkToFit="1"/>
    </xf>
    <xf numFmtId="0" fontId="57" fillId="0" borderId="8" xfId="0" applyFont="1" applyBorder="1" applyAlignment="1">
      <alignment vertical="center" shrinkToFit="1"/>
    </xf>
    <xf numFmtId="49" fontId="56" fillId="0" borderId="1" xfId="0" applyNumberFormat="1" applyFont="1" applyBorder="1" applyAlignment="1">
      <alignment horizontal="center" vertical="center" shrinkToFit="1"/>
    </xf>
    <xf numFmtId="0" fontId="53" fillId="0" borderId="2" xfId="0" applyFont="1" applyBorder="1" applyAlignment="1">
      <alignment horizontal="center" vertical="center" shrinkToFit="1"/>
    </xf>
    <xf numFmtId="0" fontId="53" fillId="0" borderId="4" xfId="0" applyFont="1" applyBorder="1" applyAlignment="1">
      <alignment horizontal="center" vertical="center" shrinkToFit="1"/>
    </xf>
    <xf numFmtId="0" fontId="53" fillId="0" borderId="0" xfId="0" applyFont="1" applyAlignment="1">
      <alignment horizontal="center" vertical="center" shrinkToFit="1"/>
    </xf>
    <xf numFmtId="49" fontId="3" fillId="0" borderId="7" xfId="0" applyNumberFormat="1" applyFont="1" applyBorder="1" applyAlignment="1">
      <alignment horizontal="center" vertical="center" shrinkToFit="1"/>
    </xf>
    <xf numFmtId="0" fontId="2" fillId="0" borderId="7" xfId="0" applyFont="1" applyBorder="1" applyAlignment="1">
      <alignment horizontal="center" vertical="center" shrinkToFit="1"/>
    </xf>
    <xf numFmtId="49" fontId="22" fillId="0" borderId="0" xfId="0" applyNumberFormat="1" applyFont="1" applyAlignment="1" applyProtection="1">
      <alignment vertical="center" shrinkToFit="1"/>
      <protection locked="0"/>
    </xf>
    <xf numFmtId="0" fontId="22" fillId="0" borderId="0" xfId="0" applyFont="1" applyAlignment="1" applyProtection="1">
      <alignment vertical="center" shrinkToFit="1"/>
      <protection locked="0"/>
    </xf>
    <xf numFmtId="0" fontId="22" fillId="0" borderId="5" xfId="0" applyFont="1" applyBorder="1" applyAlignment="1" applyProtection="1">
      <alignment vertical="center" shrinkToFit="1"/>
      <protection locked="0"/>
    </xf>
    <xf numFmtId="49" fontId="56" fillId="0" borderId="7" xfId="0" applyNumberFormat="1" applyFont="1" applyBorder="1" applyAlignment="1">
      <alignment horizontal="center" vertical="center" shrinkToFit="1"/>
    </xf>
    <xf numFmtId="0" fontId="53" fillId="0" borderId="7" xfId="0" applyFont="1" applyBorder="1" applyAlignment="1">
      <alignment horizontal="center" vertical="center" shrinkToFit="1"/>
    </xf>
    <xf numFmtId="49" fontId="56" fillId="0" borderId="2" xfId="0" applyNumberFormat="1" applyFont="1" applyBorder="1" applyAlignment="1">
      <alignment horizontal="center" vertical="center" shrinkToFit="1"/>
    </xf>
    <xf numFmtId="0" fontId="2" fillId="0" borderId="24" xfId="0"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2" fillId="0" borderId="20" xfId="0" applyFont="1" applyBorder="1" applyAlignment="1">
      <alignment horizontal="center" vertical="center" wrapText="1"/>
    </xf>
    <xf numFmtId="0" fontId="0" fillId="0" borderId="0" xfId="0" applyAlignment="1">
      <alignment horizontal="center" vertical="center" wrapText="1"/>
    </xf>
    <xf numFmtId="0" fontId="0" fillId="0" borderId="5" xfId="0"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34" xfId="0" applyBorder="1" applyAlignment="1">
      <alignment horizontal="center" vertical="center" wrapText="1"/>
    </xf>
    <xf numFmtId="0" fontId="0" fillId="0" borderId="35" xfId="0" applyBorder="1" applyAlignment="1">
      <alignment horizontal="center" vertical="center" wrapText="1"/>
    </xf>
    <xf numFmtId="0" fontId="0" fillId="0" borderId="36" xfId="0" applyBorder="1" applyAlignment="1">
      <alignment horizontal="center" vertical="center" wrapText="1"/>
    </xf>
    <xf numFmtId="49" fontId="3" fillId="0" borderId="1" xfId="0" applyNumberFormat="1" applyFont="1" applyBorder="1" applyAlignment="1">
      <alignment horizontal="center" vertical="center" shrinkToFit="1"/>
    </xf>
    <xf numFmtId="0" fontId="56" fillId="0" borderId="2" xfId="0" applyFont="1" applyBorder="1" applyAlignment="1">
      <alignment horizontal="center" vertical="center" shrinkToFit="1"/>
    </xf>
    <xf numFmtId="0" fontId="56" fillId="0" borderId="0" xfId="0" applyFont="1" applyAlignment="1">
      <alignment horizontal="center" vertical="center"/>
    </xf>
    <xf numFmtId="0" fontId="5" fillId="0" borderId="0" xfId="0" applyFont="1" applyAlignment="1">
      <alignment horizontal="center" vertical="center"/>
    </xf>
    <xf numFmtId="0" fontId="2" fillId="0" borderId="4" xfId="0" applyFont="1" applyBorder="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xf>
    <xf numFmtId="49" fontId="2" fillId="0" borderId="1" xfId="0" applyNumberFormat="1" applyFont="1" applyBorder="1">
      <alignment vertical="center"/>
    </xf>
    <xf numFmtId="49" fontId="0" fillId="0" borderId="2" xfId="0" applyNumberFormat="1" applyBorder="1">
      <alignment vertical="center"/>
    </xf>
    <xf numFmtId="49" fontId="0" fillId="0" borderId="25" xfId="0" applyNumberFormat="1" applyBorder="1">
      <alignment vertical="center"/>
    </xf>
    <xf numFmtId="49" fontId="2" fillId="0" borderId="29" xfId="0" applyNumberFormat="1" applyFont="1" applyBorder="1">
      <alignment vertical="center"/>
    </xf>
    <xf numFmtId="49" fontId="0" fillId="0" borderId="27" xfId="0" applyNumberFormat="1" applyBorder="1">
      <alignment vertical="center"/>
    </xf>
    <xf numFmtId="49" fontId="0" fillId="0" borderId="30" xfId="0" applyNumberFormat="1" applyBorder="1">
      <alignment vertical="center"/>
    </xf>
    <xf numFmtId="49" fontId="6" fillId="0" borderId="27" xfId="0" applyNumberFormat="1" applyFont="1" applyBorder="1" applyAlignment="1">
      <alignment vertical="center" wrapText="1" shrinkToFit="1"/>
    </xf>
    <xf numFmtId="49" fontId="7" fillId="0" borderId="27" xfId="0" applyNumberFormat="1" applyFont="1" applyBorder="1" applyAlignment="1">
      <alignment vertical="center" shrinkToFit="1"/>
    </xf>
    <xf numFmtId="49" fontId="7" fillId="0" borderId="28" xfId="0" applyNumberFormat="1" applyFont="1" applyBorder="1" applyAlignment="1">
      <alignment vertical="center" shrinkToFit="1"/>
    </xf>
    <xf numFmtId="0" fontId="2" fillId="0" borderId="13" xfId="0" applyFont="1" applyBorder="1" applyAlignment="1">
      <alignment vertical="center" wrapText="1"/>
    </xf>
    <xf numFmtId="0" fontId="0" fillId="0" borderId="13" xfId="0" applyBorder="1" applyAlignment="1">
      <alignment vertical="center" wrapText="1"/>
    </xf>
    <xf numFmtId="0" fontId="0" fillId="0" borderId="15" xfId="0" applyBorder="1" applyAlignment="1">
      <alignment vertical="center" wrapText="1"/>
    </xf>
    <xf numFmtId="0" fontId="0" fillId="0" borderId="0" xfId="0" applyAlignment="1">
      <alignment vertical="center" wrapText="1"/>
    </xf>
    <xf numFmtId="0" fontId="0" fillId="0" borderId="5"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2" fillId="0" borderId="16" xfId="0" applyFont="1" applyBorder="1" applyAlignment="1">
      <alignment horizontal="distributed" vertical="center" indent="2"/>
    </xf>
    <xf numFmtId="0" fontId="0" fillId="0" borderId="17" xfId="0" applyBorder="1" applyAlignment="1">
      <alignment horizontal="distributed" vertical="center" indent="2"/>
    </xf>
    <xf numFmtId="0" fontId="0" fillId="0" borderId="18" xfId="0" applyBorder="1" applyAlignment="1">
      <alignment horizontal="distributed" vertical="center" indent="2"/>
    </xf>
    <xf numFmtId="49" fontId="3" fillId="0" borderId="24" xfId="0" applyNumberFormat="1" applyFont="1" applyBorder="1" applyAlignment="1">
      <alignment horizontal="center" vertical="center"/>
    </xf>
    <xf numFmtId="49" fontId="4" fillId="0" borderId="2" xfId="0" applyNumberFormat="1" applyFont="1" applyBorder="1" applyAlignment="1">
      <alignment horizontal="center" vertical="center"/>
    </xf>
    <xf numFmtId="49" fontId="4" fillId="0" borderId="3" xfId="0" applyNumberFormat="1" applyFont="1" applyBorder="1" applyAlignment="1">
      <alignment horizontal="center" vertical="center"/>
    </xf>
    <xf numFmtId="49" fontId="3" fillId="0" borderId="26" xfId="0" applyNumberFormat="1" applyFont="1" applyBorder="1" applyAlignment="1">
      <alignment horizontal="center" vertical="center"/>
    </xf>
    <xf numFmtId="49" fontId="4" fillId="0" borderId="27" xfId="0" applyNumberFormat="1" applyFont="1" applyBorder="1" applyAlignment="1">
      <alignment horizontal="center" vertical="center"/>
    </xf>
    <xf numFmtId="49" fontId="4" fillId="0" borderId="28" xfId="0" applyNumberFormat="1" applyFont="1" applyBorder="1" applyAlignment="1">
      <alignment horizontal="center" vertical="center"/>
    </xf>
    <xf numFmtId="49" fontId="53" fillId="0" borderId="0" xfId="0" applyNumberFormat="1" applyFont="1" applyAlignment="1">
      <alignment horizontal="center" vertical="center"/>
    </xf>
    <xf numFmtId="0" fontId="0" fillId="0" borderId="21" xfId="0" applyBorder="1" applyAlignment="1">
      <alignment horizontal="center" vertical="center"/>
    </xf>
    <xf numFmtId="176" fontId="8" fillId="0" borderId="10" xfId="0" applyNumberFormat="1" applyFont="1" applyBorder="1" applyAlignment="1">
      <alignment horizontal="right" vertical="center"/>
    </xf>
    <xf numFmtId="176" fontId="18" fillId="0" borderId="9" xfId="0" applyNumberFormat="1" applyFont="1" applyBorder="1" applyAlignment="1">
      <alignment horizontal="right" vertical="center"/>
    </xf>
    <xf numFmtId="176" fontId="8" fillId="0" borderId="29" xfId="0" applyNumberFormat="1" applyFont="1" applyBorder="1" applyAlignment="1">
      <alignment horizontal="right" vertical="center"/>
    </xf>
    <xf numFmtId="176" fontId="18" fillId="0" borderId="27" xfId="0" applyNumberFormat="1" applyFont="1" applyBorder="1" applyAlignment="1">
      <alignment horizontal="right" vertical="center"/>
    </xf>
    <xf numFmtId="0" fontId="2" fillId="0" borderId="16" xfId="0" applyFont="1" applyBorder="1" applyAlignment="1">
      <alignment horizontal="distributed" vertical="center" indent="3"/>
    </xf>
    <xf numFmtId="0" fontId="0" fillId="0" borderId="17" xfId="0" applyBorder="1" applyAlignment="1">
      <alignment horizontal="distributed" vertical="center" indent="3"/>
    </xf>
    <xf numFmtId="0" fontId="0" fillId="0" borderId="18" xfId="0" applyBorder="1" applyAlignment="1">
      <alignment horizontal="distributed" vertical="center" indent="3"/>
    </xf>
    <xf numFmtId="0" fontId="2" fillId="0" borderId="1"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49" fontId="6" fillId="0" borderId="1" xfId="0" applyNumberFormat="1" applyFont="1" applyBorder="1" applyAlignment="1">
      <alignment vertical="center" wrapText="1"/>
    </xf>
    <xf numFmtId="49" fontId="7" fillId="0" borderId="2" xfId="0" applyNumberFormat="1" applyFont="1" applyBorder="1" applyAlignment="1">
      <alignment vertical="center" wrapText="1"/>
    </xf>
    <xf numFmtId="0" fontId="2" fillId="0" borderId="20" xfId="0" applyFont="1" applyBorder="1" applyAlignment="1">
      <alignment horizontal="center" vertical="center"/>
    </xf>
    <xf numFmtId="49" fontId="6" fillId="0" borderId="29" xfId="0" applyNumberFormat="1" applyFont="1" applyBorder="1" applyAlignment="1">
      <alignment vertical="center" wrapText="1"/>
    </xf>
    <xf numFmtId="49" fontId="7" fillId="0" borderId="27" xfId="0" applyNumberFormat="1" applyFont="1" applyBorder="1" applyAlignment="1">
      <alignment vertical="center" wrapText="1"/>
    </xf>
    <xf numFmtId="49" fontId="53" fillId="0" borderId="0" xfId="0" applyNumberFormat="1" applyFont="1" applyAlignment="1" applyProtection="1">
      <alignment horizontal="center" vertical="center"/>
      <protection locked="0"/>
    </xf>
    <xf numFmtId="0" fontId="53" fillId="0" borderId="0" xfId="0" applyFont="1" applyAlignment="1" applyProtection="1">
      <alignment horizontal="center" vertical="center"/>
      <protection locked="0"/>
    </xf>
    <xf numFmtId="49" fontId="6" fillId="0" borderId="2" xfId="0" applyNumberFormat="1" applyFont="1" applyBorder="1" applyAlignment="1">
      <alignment vertical="center" wrapText="1" shrinkToFit="1"/>
    </xf>
    <xf numFmtId="49" fontId="7" fillId="0" borderId="2" xfId="0" applyNumberFormat="1" applyFont="1" applyBorder="1" applyAlignment="1">
      <alignment vertical="center" shrinkToFit="1"/>
    </xf>
    <xf numFmtId="49" fontId="7" fillId="0" borderId="3" xfId="0" applyNumberFormat="1" applyFont="1" applyBorder="1" applyAlignment="1">
      <alignment vertical="center" shrinkToFit="1"/>
    </xf>
    <xf numFmtId="42" fontId="3" fillId="0" borderId="3" xfId="0" applyNumberFormat="1" applyFont="1" applyBorder="1" applyAlignment="1">
      <alignment horizontal="center" vertical="center"/>
    </xf>
    <xf numFmtId="42" fontId="3" fillId="0" borderId="5" xfId="0" applyNumberFormat="1" applyFont="1" applyBorder="1" applyAlignment="1">
      <alignment horizontal="center" vertical="center"/>
    </xf>
    <xf numFmtId="0" fontId="2" fillId="0" borderId="8" xfId="0" applyFont="1" applyBorder="1" applyAlignment="1">
      <alignment horizontal="center" vertical="center"/>
    </xf>
    <xf numFmtId="49" fontId="22" fillId="0" borderId="7" xfId="0" applyNumberFormat="1" applyFont="1" applyBorder="1" applyAlignment="1" applyProtection="1">
      <alignment vertical="center" shrinkToFit="1"/>
      <protection locked="0"/>
    </xf>
    <xf numFmtId="0" fontId="22" fillId="0" borderId="7" xfId="0" applyFont="1" applyBorder="1" applyAlignment="1" applyProtection="1">
      <alignment vertical="center" shrinkToFit="1"/>
      <protection locked="0"/>
    </xf>
    <xf numFmtId="0" fontId="22" fillId="0" borderId="8" xfId="0" applyFont="1" applyBorder="1" applyAlignment="1" applyProtection="1">
      <alignment vertical="center" shrinkToFit="1"/>
      <protection locked="0"/>
    </xf>
    <xf numFmtId="49" fontId="6" fillId="0" borderId="4" xfId="0" applyNumberFormat="1" applyFont="1" applyBorder="1" applyAlignment="1" applyProtection="1">
      <alignment vertical="center" wrapText="1"/>
      <protection locked="0"/>
    </xf>
    <xf numFmtId="49" fontId="6" fillId="0" borderId="0" xfId="0" applyNumberFormat="1" applyFont="1" applyAlignment="1" applyProtection="1">
      <alignment vertical="center" wrapText="1"/>
      <protection locked="0"/>
    </xf>
    <xf numFmtId="49" fontId="6" fillId="0" borderId="21" xfId="0" applyNumberFormat="1" applyFont="1" applyBorder="1" applyAlignment="1" applyProtection="1">
      <alignment vertical="center" wrapText="1"/>
      <protection locked="0"/>
    </xf>
    <xf numFmtId="0" fontId="2" fillId="0" borderId="6" xfId="0" applyFont="1" applyBorder="1" applyAlignment="1" applyProtection="1">
      <alignment vertical="center" wrapText="1"/>
      <protection locked="0"/>
    </xf>
    <xf numFmtId="0" fontId="2" fillId="0" borderId="7" xfId="0" applyFont="1" applyBorder="1" applyAlignment="1" applyProtection="1">
      <alignment vertical="center" wrapText="1"/>
      <protection locked="0"/>
    </xf>
    <xf numFmtId="0" fontId="2" fillId="0" borderId="23" xfId="0" applyFont="1" applyBorder="1" applyAlignment="1" applyProtection="1">
      <alignment vertical="center" wrapText="1"/>
      <protection locked="0"/>
    </xf>
    <xf numFmtId="0" fontId="54" fillId="0" borderId="6" xfId="0" applyFont="1" applyBorder="1" applyAlignment="1">
      <alignment horizontal="right" vertical="center" shrinkToFit="1"/>
    </xf>
    <xf numFmtId="0" fontId="54" fillId="0" borderId="7" xfId="0" applyFont="1" applyBorder="1" applyAlignment="1">
      <alignment horizontal="right" vertical="center" shrinkToFit="1"/>
    </xf>
    <xf numFmtId="0" fontId="53" fillId="0" borderId="5" xfId="0" applyFont="1" applyBorder="1" applyAlignment="1">
      <alignment vertical="center" shrinkToFit="1"/>
    </xf>
    <xf numFmtId="0" fontId="53" fillId="0" borderId="7" xfId="0" applyFont="1" applyBorder="1" applyAlignment="1">
      <alignment vertical="center" shrinkToFit="1"/>
    </xf>
    <xf numFmtId="0" fontId="53" fillId="0" borderId="8" xfId="0" applyFont="1" applyBorder="1" applyAlignment="1">
      <alignment vertical="center" shrinkToFit="1"/>
    </xf>
    <xf numFmtId="49" fontId="56" fillId="0" borderId="0" xfId="0" applyNumberFormat="1" applyFont="1" applyAlignment="1">
      <alignment horizontal="center" vertical="center" shrinkToFit="1"/>
    </xf>
    <xf numFmtId="0" fontId="56" fillId="0" borderId="0" xfId="0" applyFont="1" applyAlignment="1">
      <alignment horizontal="center" vertical="center" shrinkToFit="1"/>
    </xf>
    <xf numFmtId="0" fontId="54" fillId="0" borderId="4" xfId="0" applyFont="1" applyBorder="1" applyAlignment="1">
      <alignment horizontal="right" vertical="center" shrinkToFit="1"/>
    </xf>
    <xf numFmtId="0" fontId="54" fillId="0" borderId="0" xfId="0" applyFont="1" applyAlignment="1">
      <alignment horizontal="right" vertical="center" shrinkToFit="1"/>
    </xf>
    <xf numFmtId="49" fontId="58" fillId="0" borderId="1" xfId="0" applyNumberFormat="1" applyFont="1" applyBorder="1" applyAlignment="1" applyProtection="1">
      <alignment vertical="top" wrapText="1"/>
      <protection locked="0"/>
    </xf>
    <xf numFmtId="49" fontId="58" fillId="0" borderId="2" xfId="0" applyNumberFormat="1" applyFont="1" applyBorder="1" applyAlignment="1" applyProtection="1">
      <alignment vertical="top" wrapText="1"/>
      <protection locked="0"/>
    </xf>
    <xf numFmtId="49" fontId="58" fillId="0" borderId="25" xfId="0" applyNumberFormat="1" applyFont="1" applyBorder="1" applyAlignment="1" applyProtection="1">
      <alignment vertical="top" wrapText="1"/>
      <protection locked="0"/>
    </xf>
    <xf numFmtId="0" fontId="53" fillId="0" borderId="4" xfId="0" applyFont="1" applyBorder="1" applyAlignment="1" applyProtection="1">
      <alignment vertical="top" wrapText="1"/>
      <protection locked="0"/>
    </xf>
    <xf numFmtId="0" fontId="53" fillId="0" borderId="0" xfId="0" applyFont="1" applyAlignment="1" applyProtection="1">
      <alignment vertical="top" wrapText="1"/>
      <protection locked="0"/>
    </xf>
    <xf numFmtId="0" fontId="53" fillId="0" borderId="21" xfId="0" applyFont="1" applyBorder="1" applyAlignment="1" applyProtection="1">
      <alignment vertical="top" wrapText="1"/>
      <protection locked="0"/>
    </xf>
    <xf numFmtId="0" fontId="53" fillId="0" borderId="6" xfId="0" applyFont="1" applyBorder="1" applyAlignment="1" applyProtection="1">
      <alignment vertical="top" wrapText="1"/>
      <protection locked="0"/>
    </xf>
    <xf numFmtId="0" fontId="53" fillId="0" borderId="7" xfId="0" applyFont="1" applyBorder="1" applyAlignment="1" applyProtection="1">
      <alignment vertical="top" wrapText="1"/>
      <protection locked="0"/>
    </xf>
    <xf numFmtId="0" fontId="53" fillId="0" borderId="23" xfId="0" applyFont="1" applyBorder="1" applyAlignment="1" applyProtection="1">
      <alignment vertical="top" wrapText="1"/>
      <protection locked="0"/>
    </xf>
    <xf numFmtId="176" fontId="8" fillId="0" borderId="1" xfId="0" applyNumberFormat="1" applyFont="1" applyBorder="1" applyAlignment="1">
      <alignment horizontal="right" vertical="center" shrinkToFit="1"/>
    </xf>
    <xf numFmtId="176" fontId="8" fillId="0" borderId="2" xfId="0" applyNumberFormat="1" applyFont="1" applyBorder="1" applyAlignment="1">
      <alignment horizontal="right" vertical="center" shrinkToFit="1"/>
    </xf>
    <xf numFmtId="176" fontId="8" fillId="0" borderId="4" xfId="0" applyNumberFormat="1" applyFont="1" applyBorder="1" applyAlignment="1">
      <alignment horizontal="right" vertical="center" shrinkToFit="1"/>
    </xf>
    <xf numFmtId="176" fontId="8" fillId="0" borderId="0" xfId="0" applyNumberFormat="1" applyFont="1" applyAlignment="1">
      <alignment horizontal="right" vertical="center" shrinkToFit="1"/>
    </xf>
    <xf numFmtId="0" fontId="18" fillId="0" borderId="6" xfId="0" applyFont="1" applyBorder="1" applyAlignment="1">
      <alignment horizontal="right" vertical="center" shrinkToFit="1"/>
    </xf>
    <xf numFmtId="0" fontId="18" fillId="0" borderId="7" xfId="0" applyFont="1" applyBorder="1" applyAlignment="1">
      <alignment horizontal="right" vertical="center" shrinkToFit="1"/>
    </xf>
    <xf numFmtId="42" fontId="4" fillId="0" borderId="5" xfId="0" applyNumberFormat="1" applyFont="1" applyBorder="1" applyAlignment="1">
      <alignment horizontal="center" vertical="center"/>
    </xf>
    <xf numFmtId="49" fontId="54" fillId="0" borderId="7" xfId="0" applyNumberFormat="1" applyFont="1" applyBorder="1" applyAlignment="1">
      <alignment horizontal="center" vertical="center" shrinkToFit="1"/>
    </xf>
    <xf numFmtId="0" fontId="54" fillId="0" borderId="7" xfId="0" applyFont="1" applyBorder="1" applyAlignment="1">
      <alignment horizontal="center" vertical="center" shrinkToFit="1"/>
    </xf>
    <xf numFmtId="49" fontId="54" fillId="0" borderId="0" xfId="0" applyNumberFormat="1" applyFont="1" applyAlignment="1">
      <alignment horizontal="left" vertical="center"/>
    </xf>
    <xf numFmtId="0" fontId="54" fillId="0" borderId="0" xfId="0" applyFont="1" applyAlignment="1">
      <alignment horizontal="left" vertical="center"/>
    </xf>
    <xf numFmtId="49" fontId="54" fillId="0" borderId="7" xfId="0" applyNumberFormat="1" applyFont="1" applyBorder="1" applyAlignment="1">
      <alignment horizontal="left" vertical="center"/>
    </xf>
    <xf numFmtId="0" fontId="54" fillId="0" borderId="7" xfId="0" applyFont="1" applyBorder="1" applyAlignment="1">
      <alignment horizontal="left" vertical="center"/>
    </xf>
    <xf numFmtId="49" fontId="54" fillId="0" borderId="0" xfId="0" applyNumberFormat="1" applyFont="1" applyAlignment="1">
      <alignment horizontal="center" vertical="center"/>
    </xf>
    <xf numFmtId="0" fontId="54" fillId="0" borderId="0" xfId="0" applyFont="1" applyAlignment="1">
      <alignment horizontal="center" vertical="center"/>
    </xf>
    <xf numFmtId="0" fontId="0" fillId="0" borderId="7" xfId="0" applyBorder="1" applyAlignment="1">
      <alignment horizontal="center" vertical="center" shrinkToFit="1"/>
    </xf>
    <xf numFmtId="49" fontId="54" fillId="0" borderId="7" xfId="0" applyNumberFormat="1" applyFont="1" applyBorder="1" applyAlignment="1">
      <alignment horizontal="left" vertical="center" shrinkToFit="1"/>
    </xf>
    <xf numFmtId="0" fontId="0" fillId="0" borderId="7" xfId="0" applyBorder="1" applyAlignment="1">
      <alignment horizontal="left" vertical="center" shrinkToFit="1"/>
    </xf>
    <xf numFmtId="0" fontId="2" fillId="0" borderId="10" xfId="0" applyFont="1" applyBorder="1" applyAlignment="1">
      <alignment horizontal="distributed" vertical="center" indent="1"/>
    </xf>
    <xf numFmtId="0" fontId="2" fillId="0" borderId="9" xfId="0" applyFont="1" applyBorder="1" applyAlignment="1">
      <alignment horizontal="distributed" vertical="center" indent="1"/>
    </xf>
    <xf numFmtId="0" fontId="2" fillId="0" borderId="11" xfId="0" applyFont="1" applyBorder="1" applyAlignment="1">
      <alignment horizontal="distributed" vertical="center" indent="1"/>
    </xf>
    <xf numFmtId="49" fontId="54" fillId="0" borderId="0" xfId="0" applyNumberFormat="1" applyFont="1" applyAlignment="1" applyProtection="1">
      <alignment horizontal="center" vertical="center"/>
      <protection locked="0"/>
    </xf>
    <xf numFmtId="0" fontId="54" fillId="0" borderId="0" xfId="0" applyFont="1" applyAlignment="1" applyProtection="1">
      <alignment horizontal="center" vertical="center"/>
      <protection locked="0"/>
    </xf>
    <xf numFmtId="0" fontId="10" fillId="0" borderId="0" xfId="0" applyFont="1">
      <alignment vertical="center"/>
    </xf>
    <xf numFmtId="176" fontId="2" fillId="0" borderId="10" xfId="0" applyNumberFormat="1" applyFont="1" applyBorder="1" applyAlignment="1">
      <alignment horizontal="center" vertical="center" shrinkToFit="1"/>
    </xf>
    <xf numFmtId="0" fontId="2" fillId="0" borderId="9" xfId="0" applyFont="1" applyBorder="1" applyAlignment="1">
      <alignment horizontal="center" vertical="center" shrinkToFit="1"/>
    </xf>
    <xf numFmtId="0" fontId="0" fillId="0" borderId="9" xfId="0" applyBorder="1" applyAlignment="1">
      <alignment horizontal="center" vertical="center" shrinkToFit="1"/>
    </xf>
    <xf numFmtId="0" fontId="0" fillId="0" borderId="11" xfId="0" applyBorder="1" applyAlignment="1">
      <alignment horizontal="center" vertical="center" shrinkToFit="1"/>
    </xf>
    <xf numFmtId="177" fontId="43" fillId="0" borderId="10" xfId="0" applyNumberFormat="1" applyFont="1" applyBorder="1" applyProtection="1">
      <alignment vertical="center"/>
      <protection locked="0"/>
    </xf>
    <xf numFmtId="177" fontId="44" fillId="0" borderId="9" xfId="0" applyNumberFormat="1" applyFont="1" applyBorder="1" applyProtection="1">
      <alignment vertical="center"/>
      <protection locked="0"/>
    </xf>
    <xf numFmtId="177" fontId="54" fillId="0" borderId="10" xfId="0" applyNumberFormat="1" applyFont="1" applyBorder="1">
      <alignment vertical="center"/>
    </xf>
    <xf numFmtId="177" fontId="54" fillId="0" borderId="9" xfId="0" applyNumberFormat="1" applyFont="1" applyBorder="1">
      <alignment vertical="center"/>
    </xf>
    <xf numFmtId="177" fontId="59" fillId="0" borderId="10" xfId="0" applyNumberFormat="1" applyFont="1" applyBorder="1">
      <alignment vertical="center"/>
    </xf>
    <xf numFmtId="177" fontId="59" fillId="0" borderId="9" xfId="0" applyNumberFormat="1" applyFont="1" applyBorder="1">
      <alignment vertical="center"/>
    </xf>
    <xf numFmtId="176" fontId="45" fillId="0" borderId="10" xfId="0" applyNumberFormat="1" applyFont="1" applyBorder="1">
      <alignment vertical="center"/>
    </xf>
    <xf numFmtId="176" fontId="46" fillId="0" borderId="9" xfId="0" applyNumberFormat="1" applyFont="1" applyBorder="1">
      <alignment vertical="center"/>
    </xf>
    <xf numFmtId="176" fontId="54" fillId="0" borderId="10" xfId="0" applyNumberFormat="1" applyFont="1" applyBorder="1">
      <alignment vertical="center"/>
    </xf>
    <xf numFmtId="176" fontId="54" fillId="0" borderId="9" xfId="0" applyNumberFormat="1" applyFont="1" applyBorder="1">
      <alignment vertical="center"/>
    </xf>
    <xf numFmtId="176" fontId="59" fillId="0" borderId="10" xfId="0" applyNumberFormat="1" applyFont="1" applyBorder="1">
      <alignment vertical="center"/>
    </xf>
    <xf numFmtId="176" fontId="59" fillId="0" borderId="9" xfId="0" applyNumberFormat="1" applyFont="1" applyBorder="1">
      <alignment vertical="center"/>
    </xf>
    <xf numFmtId="49" fontId="2" fillId="0" borderId="10" xfId="0" applyNumberFormat="1" applyFont="1" applyBorder="1" applyAlignment="1" applyProtection="1">
      <alignment vertical="center" wrapText="1"/>
      <protection locked="0"/>
    </xf>
    <xf numFmtId="49" fontId="0" fillId="0" borderId="9" xfId="0" applyNumberFormat="1" applyBorder="1" applyAlignment="1" applyProtection="1">
      <alignment vertical="center" wrapText="1"/>
      <protection locked="0"/>
    </xf>
    <xf numFmtId="49" fontId="0" fillId="0" borderId="11" xfId="0" applyNumberFormat="1" applyBorder="1" applyAlignment="1" applyProtection="1">
      <alignment vertical="center" wrapText="1"/>
      <protection locked="0"/>
    </xf>
    <xf numFmtId="0" fontId="2" fillId="0" borderId="10" xfId="0" applyFont="1" applyBorder="1" applyAlignment="1" applyProtection="1">
      <alignment vertical="center" wrapText="1"/>
      <protection locked="0"/>
    </xf>
    <xf numFmtId="0" fontId="0" fillId="0" borderId="9" xfId="0" applyBorder="1" applyAlignment="1" applyProtection="1">
      <alignment vertical="center" wrapText="1"/>
      <protection locked="0"/>
    </xf>
    <xf numFmtId="0" fontId="0" fillId="0" borderId="11" xfId="0" applyBorder="1" applyAlignment="1" applyProtection="1">
      <alignment vertical="center" wrapText="1"/>
      <protection locked="0"/>
    </xf>
    <xf numFmtId="176" fontId="59" fillId="0" borderId="7" xfId="0" applyNumberFormat="1" applyFont="1" applyBorder="1" applyAlignment="1">
      <alignment vertical="center" shrinkToFit="1"/>
    </xf>
    <xf numFmtId="0" fontId="2" fillId="0" borderId="10" xfId="0" applyFont="1" applyBorder="1" applyAlignment="1">
      <alignment horizontal="distributed" vertical="center" indent="3"/>
    </xf>
    <xf numFmtId="0" fontId="2" fillId="0" borderId="9" xfId="0" applyFont="1" applyBorder="1" applyAlignment="1">
      <alignment horizontal="distributed" vertical="center" indent="3"/>
    </xf>
    <xf numFmtId="0" fontId="2" fillId="0" borderId="11" xfId="0" applyFont="1" applyBorder="1" applyAlignment="1">
      <alignment horizontal="distributed" vertical="center" indent="3"/>
    </xf>
    <xf numFmtId="176" fontId="2" fillId="0" borderId="10" xfId="0" applyNumberFormat="1" applyFont="1" applyBorder="1" applyAlignment="1">
      <alignment horizontal="distributed" vertical="center" indent="2"/>
    </xf>
    <xf numFmtId="0" fontId="2" fillId="0" borderId="9" xfId="0" applyFont="1" applyBorder="1" applyAlignment="1">
      <alignment horizontal="distributed" vertical="center" indent="2"/>
    </xf>
    <xf numFmtId="0" fontId="2" fillId="0" borderId="11" xfId="0" applyFont="1" applyBorder="1" applyAlignment="1">
      <alignment horizontal="distributed" vertical="center" indent="2"/>
    </xf>
    <xf numFmtId="0" fontId="3" fillId="0" borderId="5" xfId="0" applyFont="1" applyBorder="1" applyAlignment="1" applyProtection="1">
      <alignment horizontal="center" vertical="center"/>
      <protection locked="0"/>
    </xf>
    <xf numFmtId="49" fontId="2" fillId="0" borderId="24" xfId="0" applyNumberFormat="1" applyFont="1" applyBorder="1" applyAlignment="1" applyProtection="1">
      <alignment vertical="center" shrinkToFit="1"/>
      <protection locked="0"/>
    </xf>
    <xf numFmtId="0" fontId="0" fillId="0" borderId="2" xfId="0" applyBorder="1" applyAlignment="1" applyProtection="1">
      <alignment vertical="center" shrinkToFit="1"/>
      <protection locked="0"/>
    </xf>
    <xf numFmtId="0" fontId="0" fillId="0" borderId="2" xfId="0" applyBorder="1" applyProtection="1">
      <alignment vertical="center"/>
      <protection locked="0"/>
    </xf>
    <xf numFmtId="0" fontId="0" fillId="0" borderId="3" xfId="0" applyBorder="1" applyProtection="1">
      <alignment vertical="center"/>
      <protection locked="0"/>
    </xf>
    <xf numFmtId="0" fontId="0" fillId="0" borderId="20" xfId="0" applyBorder="1" applyProtection="1">
      <alignment vertical="center"/>
      <protection locked="0"/>
    </xf>
    <xf numFmtId="0" fontId="0" fillId="0" borderId="0" xfId="0" applyProtection="1">
      <alignment vertical="center"/>
      <protection locked="0"/>
    </xf>
    <xf numFmtId="0" fontId="0" fillId="0" borderId="5" xfId="0" applyBorder="1" applyProtection="1">
      <alignment vertical="center"/>
      <protection locked="0"/>
    </xf>
    <xf numFmtId="49" fontId="2" fillId="0" borderId="20" xfId="0" applyNumberFormat="1" applyFont="1" applyBorder="1" applyAlignment="1" applyProtection="1">
      <alignment horizontal="center" vertical="center" shrinkToFit="1"/>
      <protection locked="0"/>
    </xf>
    <xf numFmtId="0" fontId="0" fillId="0" borderId="0" xfId="0" applyAlignment="1" applyProtection="1">
      <alignment vertical="center" shrinkToFit="1"/>
      <protection locked="0"/>
    </xf>
    <xf numFmtId="0" fontId="0" fillId="0" borderId="34" xfId="0" applyBorder="1" applyAlignment="1" applyProtection="1">
      <alignment vertical="center" shrinkToFit="1"/>
      <protection locked="0"/>
    </xf>
    <xf numFmtId="0" fontId="0" fillId="0" borderId="35" xfId="0" applyBorder="1" applyAlignment="1" applyProtection="1">
      <alignment vertical="center" shrinkToFit="1"/>
      <protection locked="0"/>
    </xf>
    <xf numFmtId="49" fontId="2" fillId="0" borderId="0" xfId="0" applyNumberFormat="1" applyFont="1" applyAlignment="1" applyProtection="1">
      <alignment horizontal="center" vertical="center" shrinkToFit="1"/>
      <protection locked="0"/>
    </xf>
    <xf numFmtId="0" fontId="0" fillId="0" borderId="35" xfId="0" applyBorder="1" applyProtection="1">
      <alignment vertical="center"/>
      <protection locked="0"/>
    </xf>
    <xf numFmtId="0" fontId="0" fillId="0" borderId="36" xfId="0" applyBorder="1" applyProtection="1">
      <alignment vertical="center"/>
      <protection locked="0"/>
    </xf>
    <xf numFmtId="0" fontId="2" fillId="0" borderId="1" xfId="0" applyFont="1" applyBorder="1" applyProtection="1">
      <alignment vertical="center"/>
      <protection locked="0"/>
    </xf>
    <xf numFmtId="0" fontId="0" fillId="0" borderId="25" xfId="0" applyBorder="1" applyProtection="1">
      <alignment vertical="center"/>
      <protection locked="0"/>
    </xf>
    <xf numFmtId="176" fontId="2" fillId="0" borderId="1" xfId="0" applyNumberFormat="1" applyFont="1" applyBorder="1" applyProtection="1">
      <alignment vertical="center"/>
      <protection locked="0"/>
    </xf>
    <xf numFmtId="176" fontId="0" fillId="0" borderId="2" xfId="0" applyNumberFormat="1" applyBorder="1" applyProtection="1">
      <alignment vertical="center"/>
      <protection locked="0"/>
    </xf>
    <xf numFmtId="176" fontId="2" fillId="0" borderId="4" xfId="0" applyNumberFormat="1" applyFont="1" applyBorder="1" applyProtection="1">
      <alignment vertical="center"/>
      <protection locked="0"/>
    </xf>
    <xf numFmtId="176" fontId="0" fillId="0" borderId="0" xfId="0" applyNumberFormat="1" applyProtection="1">
      <alignment vertical="center"/>
      <protection locked="0"/>
    </xf>
    <xf numFmtId="0" fontId="0" fillId="0" borderId="6" xfId="0" applyBorder="1" applyProtection="1">
      <alignment vertical="center"/>
      <protection locked="0"/>
    </xf>
    <xf numFmtId="0" fontId="0" fillId="0" borderId="7" xfId="0" applyBorder="1" applyProtection="1">
      <alignment vertical="center"/>
      <protection locked="0"/>
    </xf>
    <xf numFmtId="49" fontId="0" fillId="0" borderId="35" xfId="0" applyNumberFormat="1" applyBorder="1" applyAlignment="1" applyProtection="1">
      <alignment horizontal="center" vertical="center" shrinkToFit="1"/>
      <protection locked="0"/>
    </xf>
    <xf numFmtId="0" fontId="0" fillId="0" borderId="35" xfId="0" applyBorder="1" applyAlignment="1" applyProtection="1">
      <alignment horizontal="center" vertical="center" shrinkToFit="1"/>
      <protection locked="0"/>
    </xf>
    <xf numFmtId="0" fontId="0" fillId="0" borderId="22" xfId="0" applyBorder="1" applyAlignment="1" applyProtection="1">
      <alignment vertical="center" shrinkToFit="1"/>
      <protection locked="0"/>
    </xf>
    <xf numFmtId="0" fontId="0" fillId="0" borderId="7" xfId="0" applyBorder="1" applyAlignment="1" applyProtection="1">
      <alignment vertical="center" shrinkToFit="1"/>
      <protection locked="0"/>
    </xf>
    <xf numFmtId="0" fontId="0" fillId="0" borderId="8" xfId="0" applyBorder="1" applyProtection="1">
      <alignment vertical="center"/>
      <protection locked="0"/>
    </xf>
    <xf numFmtId="49" fontId="3" fillId="0" borderId="1" xfId="0" applyNumberFormat="1" applyFont="1" applyBorder="1" applyAlignment="1" applyProtection="1">
      <alignment horizontal="center" vertical="center" shrinkToFit="1"/>
      <protection locked="0"/>
    </xf>
    <xf numFmtId="0" fontId="0" fillId="0" borderId="2" xfId="0" applyBorder="1" applyAlignment="1" applyProtection="1">
      <alignment horizontal="center" vertical="center" shrinkToFit="1"/>
      <protection locked="0"/>
    </xf>
    <xf numFmtId="49" fontId="0" fillId="0" borderId="2" xfId="0" applyNumberFormat="1" applyBorder="1" applyAlignment="1" applyProtection="1">
      <alignment horizontal="center" vertical="center" shrinkToFit="1"/>
      <protection locked="0"/>
    </xf>
    <xf numFmtId="49" fontId="0" fillId="0" borderId="0" xfId="0" applyNumberFormat="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2" fillId="0" borderId="4" xfId="0" applyFont="1" applyBorder="1" applyProtection="1">
      <alignment vertical="center"/>
      <protection locked="0"/>
    </xf>
    <xf numFmtId="0" fontId="0" fillId="0" borderId="21" xfId="0" applyBorder="1" applyProtection="1">
      <alignment vertical="center"/>
      <protection locked="0"/>
    </xf>
    <xf numFmtId="0" fontId="0" fillId="0" borderId="4" xfId="0" applyBorder="1" applyProtection="1">
      <alignment vertical="center"/>
      <protection locked="0"/>
    </xf>
    <xf numFmtId="49" fontId="0" fillId="0" borderId="7" xfId="0" applyNumberFormat="1" applyBorder="1" applyAlignment="1" applyProtection="1">
      <alignment horizontal="center" vertical="center" shrinkToFit="1"/>
      <protection locked="0"/>
    </xf>
    <xf numFmtId="0" fontId="0" fillId="0" borderId="7" xfId="0" applyBorder="1" applyAlignment="1" applyProtection="1">
      <alignment horizontal="center" vertical="center" shrinkToFit="1"/>
      <protection locked="0"/>
    </xf>
    <xf numFmtId="0" fontId="2" fillId="0" borderId="45" xfId="0" applyFont="1" applyBorder="1" applyProtection="1">
      <alignment vertical="center"/>
      <protection locked="0"/>
    </xf>
    <xf numFmtId="0" fontId="0" fillId="0" borderId="47" xfId="0" applyBorder="1" applyProtection="1">
      <alignment vertical="center"/>
      <protection locked="0"/>
    </xf>
    <xf numFmtId="0" fontId="0" fillId="0" borderId="45" xfId="0" applyBorder="1" applyProtection="1">
      <alignment vertical="center"/>
      <protection locked="0"/>
    </xf>
    <xf numFmtId="0" fontId="2" fillId="0" borderId="6" xfId="0" applyFont="1" applyBorder="1" applyProtection="1">
      <alignment vertical="center"/>
      <protection locked="0"/>
    </xf>
    <xf numFmtId="0" fontId="0" fillId="0" borderId="23" xfId="0" applyBorder="1" applyProtection="1">
      <alignment vertical="center"/>
      <protection locked="0"/>
    </xf>
    <xf numFmtId="0" fontId="2" fillId="0" borderId="5" xfId="0" applyFont="1" applyBorder="1">
      <alignment vertical="center"/>
    </xf>
    <xf numFmtId="0" fontId="0" fillId="0" borderId="5" xfId="0" applyBorder="1">
      <alignment vertical="center"/>
    </xf>
    <xf numFmtId="0" fontId="2" fillId="0" borderId="1" xfId="0" applyFont="1" applyBorder="1" applyAlignment="1">
      <alignment horizontal="distributed" vertical="center" indent="1"/>
    </xf>
    <xf numFmtId="0" fontId="0" fillId="0" borderId="2" xfId="0" applyBorder="1" applyAlignment="1">
      <alignment horizontal="distributed" vertical="center" indent="1"/>
    </xf>
    <xf numFmtId="0" fontId="0" fillId="0" borderId="3" xfId="0" applyBorder="1" applyAlignment="1">
      <alignment horizontal="distributed" vertical="center" indent="1"/>
    </xf>
    <xf numFmtId="0" fontId="0" fillId="0" borderId="6" xfId="0" applyBorder="1" applyAlignment="1">
      <alignment horizontal="distributed" vertical="center" indent="1"/>
    </xf>
    <xf numFmtId="0" fontId="0" fillId="0" borderId="7" xfId="0" applyBorder="1" applyAlignment="1">
      <alignment horizontal="distributed" vertical="center" indent="1"/>
    </xf>
    <xf numFmtId="0" fontId="0" fillId="0" borderId="8" xfId="0" applyBorder="1" applyAlignment="1">
      <alignment horizontal="distributed" vertical="center" indent="1"/>
    </xf>
    <xf numFmtId="0" fontId="2" fillId="0" borderId="1" xfId="0" applyFont="1" applyBorder="1" applyAlignment="1">
      <alignment horizontal="distributed" vertical="center" indent="2"/>
    </xf>
    <xf numFmtId="0" fontId="0" fillId="0" borderId="2" xfId="0" applyBorder="1" applyAlignment="1">
      <alignment horizontal="distributed" vertical="center" indent="2"/>
    </xf>
    <xf numFmtId="0" fontId="0" fillId="0" borderId="25" xfId="0" applyBorder="1" applyAlignment="1">
      <alignment horizontal="distributed" vertical="center" indent="2"/>
    </xf>
    <xf numFmtId="0" fontId="0" fillId="0" borderId="6" xfId="0" applyBorder="1" applyAlignment="1">
      <alignment horizontal="distributed" vertical="center" indent="2"/>
    </xf>
    <xf numFmtId="0" fontId="0" fillId="0" borderId="7" xfId="0" applyBorder="1" applyAlignment="1">
      <alignment horizontal="distributed" vertical="center" indent="2"/>
    </xf>
    <xf numFmtId="0" fontId="0" fillId="0" borderId="23" xfId="0" applyBorder="1" applyAlignment="1">
      <alignment horizontal="distributed" vertical="center" indent="2"/>
    </xf>
    <xf numFmtId="0" fontId="5" fillId="0" borderId="4" xfId="0" applyFont="1" applyBorder="1" applyAlignment="1">
      <alignment horizontal="center" vertical="center"/>
    </xf>
    <xf numFmtId="0" fontId="10" fillId="0" borderId="5" xfId="0" applyFont="1" applyBorder="1">
      <alignment vertical="center"/>
    </xf>
    <xf numFmtId="0" fontId="3" fillId="0" borderId="20" xfId="0" applyFont="1" applyBorder="1" applyAlignment="1">
      <alignment horizontal="distributed" vertical="center" indent="1"/>
    </xf>
    <xf numFmtId="0" fontId="4" fillId="0" borderId="0" xfId="0" applyFont="1" applyAlignment="1">
      <alignment horizontal="distributed" vertical="center" indent="1"/>
    </xf>
    <xf numFmtId="0" fontId="4" fillId="0" borderId="5" xfId="0" applyFont="1" applyBorder="1" applyAlignment="1">
      <alignment horizontal="distributed" vertical="center" indent="1"/>
    </xf>
    <xf numFmtId="0" fontId="3" fillId="0" borderId="20"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49" fontId="2" fillId="0" borderId="1" xfId="0" applyNumberFormat="1" applyFont="1" applyBorder="1" applyAlignment="1">
      <alignment horizontal="right" vertical="center"/>
    </xf>
    <xf numFmtId="0" fontId="0" fillId="0" borderId="6" xfId="0" applyBorder="1" applyAlignment="1">
      <alignment horizontal="right" vertical="center"/>
    </xf>
    <xf numFmtId="0" fontId="2" fillId="0" borderId="2" xfId="0" applyFont="1" applyBorder="1">
      <alignment vertical="center"/>
    </xf>
    <xf numFmtId="0" fontId="0" fillId="0" borderId="7" xfId="0" applyBorder="1">
      <alignment vertical="center"/>
    </xf>
    <xf numFmtId="0" fontId="0" fillId="0" borderId="23" xfId="0" applyBorder="1">
      <alignment vertical="center"/>
    </xf>
    <xf numFmtId="0" fontId="2" fillId="0" borderId="24" xfId="0" applyFont="1"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20" xfId="0" applyBorder="1" applyAlignment="1">
      <alignment vertical="center" wrapText="1"/>
    </xf>
    <xf numFmtId="0" fontId="0" fillId="0" borderId="22" xfId="0" applyBorder="1" applyAlignment="1">
      <alignment vertical="center" wrapText="1"/>
    </xf>
    <xf numFmtId="49" fontId="53" fillId="0" borderId="2" xfId="0" applyNumberFormat="1" applyFont="1" applyBorder="1">
      <alignment vertical="center"/>
    </xf>
    <xf numFmtId="0" fontId="53" fillId="0" borderId="2" xfId="0" applyFont="1" applyBorder="1">
      <alignment vertical="center"/>
    </xf>
    <xf numFmtId="0" fontId="53" fillId="0" borderId="25" xfId="0" applyFont="1" applyBorder="1">
      <alignment vertical="center"/>
    </xf>
    <xf numFmtId="49" fontId="53" fillId="0" borderId="0" xfId="0" applyNumberFormat="1" applyFont="1">
      <alignment vertical="center"/>
    </xf>
    <xf numFmtId="0" fontId="53" fillId="0" borderId="21" xfId="0" applyFont="1" applyBorder="1">
      <alignment vertical="center"/>
    </xf>
    <xf numFmtId="49" fontId="53" fillId="0" borderId="7" xfId="0" applyNumberFormat="1" applyFont="1" applyBorder="1">
      <alignment vertical="center"/>
    </xf>
    <xf numFmtId="0" fontId="53" fillId="0" borderId="7" xfId="0" applyFont="1" applyBorder="1">
      <alignment vertical="center"/>
    </xf>
    <xf numFmtId="0" fontId="53" fillId="0" borderId="23" xfId="0" applyFont="1" applyBorder="1">
      <alignment vertical="center"/>
    </xf>
    <xf numFmtId="176" fontId="54" fillId="0" borderId="1" xfId="0" applyNumberFormat="1" applyFont="1" applyBorder="1">
      <alignment vertical="center"/>
    </xf>
    <xf numFmtId="176" fontId="54" fillId="0" borderId="2" xfId="0" applyNumberFormat="1" applyFont="1" applyBorder="1">
      <alignment vertical="center"/>
    </xf>
    <xf numFmtId="176" fontId="54" fillId="0" borderId="4" xfId="0" applyNumberFormat="1" applyFont="1" applyBorder="1">
      <alignment vertical="center"/>
    </xf>
    <xf numFmtId="176" fontId="54" fillId="0" borderId="0" xfId="0" applyNumberFormat="1" applyFont="1">
      <alignment vertical="center"/>
    </xf>
    <xf numFmtId="0" fontId="54" fillId="0" borderId="6" xfId="0" applyFont="1" applyBorder="1">
      <alignment vertical="center"/>
    </xf>
    <xf numFmtId="0" fontId="54" fillId="0" borderId="7" xfId="0" applyFont="1" applyBorder="1">
      <alignment vertical="center"/>
    </xf>
    <xf numFmtId="0" fontId="3" fillId="0" borderId="5" xfId="0" applyFont="1" applyBorder="1" applyAlignment="1">
      <alignment horizontal="center" vertical="center"/>
    </xf>
    <xf numFmtId="0" fontId="0" fillId="0" borderId="2" xfId="0" applyBorder="1" applyAlignment="1">
      <alignment horizontal="center" vertical="center" shrinkToFit="1"/>
    </xf>
    <xf numFmtId="49" fontId="53" fillId="0" borderId="2" xfId="0" applyNumberFormat="1" applyFont="1" applyBorder="1" applyAlignment="1">
      <alignment horizontal="center" vertical="center" shrinkToFit="1"/>
    </xf>
    <xf numFmtId="49" fontId="0" fillId="0" borderId="0" xfId="0" applyNumberFormat="1" applyAlignment="1">
      <alignment horizontal="center" vertical="center" shrinkToFit="1"/>
    </xf>
    <xf numFmtId="0" fontId="0" fillId="0" borderId="0" xfId="0" applyAlignment="1">
      <alignment horizontal="center" vertical="center" shrinkToFit="1"/>
    </xf>
    <xf numFmtId="49" fontId="53" fillId="0" borderId="0" xfId="0" applyNumberFormat="1" applyFont="1" applyAlignment="1">
      <alignment horizontal="center" vertical="center" shrinkToFit="1"/>
    </xf>
    <xf numFmtId="49" fontId="53" fillId="0" borderId="7" xfId="0" applyNumberFormat="1" applyFont="1" applyBorder="1" applyAlignment="1">
      <alignment horizontal="center" vertical="center" shrinkToFit="1"/>
    </xf>
    <xf numFmtId="49" fontId="53" fillId="0" borderId="24" xfId="0" applyNumberFormat="1" applyFont="1" applyBorder="1" applyAlignment="1">
      <alignment vertical="center" shrinkToFit="1"/>
    </xf>
    <xf numFmtId="0" fontId="53" fillId="0" borderId="2" xfId="0" applyFont="1" applyBorder="1" applyAlignment="1">
      <alignment vertical="center" shrinkToFit="1"/>
    </xf>
    <xf numFmtId="0" fontId="53" fillId="0" borderId="3" xfId="0" applyFont="1" applyBorder="1">
      <alignment vertical="center"/>
    </xf>
    <xf numFmtId="0" fontId="53" fillId="0" borderId="20" xfId="0" applyFont="1" applyBorder="1">
      <alignment vertical="center"/>
    </xf>
    <xf numFmtId="0" fontId="53" fillId="0" borderId="5" xfId="0" applyFont="1" applyBorder="1">
      <alignment vertical="center"/>
    </xf>
    <xf numFmtId="49" fontId="53" fillId="0" borderId="20" xfId="0" applyNumberFormat="1" applyFont="1" applyBorder="1" applyAlignment="1">
      <alignment horizontal="center" vertical="center" shrinkToFit="1"/>
    </xf>
    <xf numFmtId="0" fontId="53" fillId="0" borderId="22" xfId="0" applyFont="1" applyBorder="1" applyAlignment="1">
      <alignment vertical="center" shrinkToFit="1"/>
    </xf>
    <xf numFmtId="0" fontId="53" fillId="0" borderId="8" xfId="0" applyFont="1" applyBorder="1">
      <alignment vertical="center"/>
    </xf>
    <xf numFmtId="178" fontId="40" fillId="0" borderId="0" xfId="0" applyNumberFormat="1" applyFont="1" applyAlignment="1">
      <alignment vertical="center" shrinkToFit="1"/>
    </xf>
    <xf numFmtId="0" fontId="41" fillId="0" borderId="0" xfId="0" applyFont="1" applyAlignment="1">
      <alignment vertical="center" shrinkToFit="1"/>
    </xf>
    <xf numFmtId="178" fontId="53" fillId="0" borderId="10" xfId="0" applyNumberFormat="1" applyFont="1" applyBorder="1">
      <alignment vertical="center"/>
    </xf>
    <xf numFmtId="178" fontId="53" fillId="0" borderId="9" xfId="0" applyNumberFormat="1" applyFont="1" applyBorder="1">
      <alignment vertical="center"/>
    </xf>
    <xf numFmtId="49" fontId="2" fillId="0" borderId="29" xfId="0" applyNumberFormat="1" applyFont="1" applyBorder="1" applyAlignment="1">
      <alignment horizontal="center" vertical="center"/>
    </xf>
    <xf numFmtId="0" fontId="2" fillId="0" borderId="27" xfId="0" applyFont="1" applyBorder="1" applyAlignment="1">
      <alignment horizontal="center" vertical="center"/>
    </xf>
    <xf numFmtId="178" fontId="60" fillId="0" borderId="10" xfId="0" applyNumberFormat="1" applyFont="1" applyBorder="1">
      <alignment vertical="center"/>
    </xf>
    <xf numFmtId="178" fontId="60" fillId="0" borderId="9" xfId="0" applyNumberFormat="1" applyFont="1" applyBorder="1">
      <alignment vertical="center"/>
    </xf>
    <xf numFmtId="0" fontId="2" fillId="0" borderId="4" xfId="0" applyFont="1" applyBorder="1" applyAlignment="1">
      <alignment horizontal="distributed" vertical="center" indent="2"/>
    </xf>
    <xf numFmtId="0" fontId="0" fillId="0" borderId="0" xfId="0" applyAlignment="1">
      <alignment horizontal="distributed" vertical="center" indent="2"/>
    </xf>
    <xf numFmtId="0" fontId="0" fillId="0" borderId="21" xfId="0" applyBorder="1" applyAlignment="1">
      <alignment horizontal="distributed" vertical="center" indent="2"/>
    </xf>
    <xf numFmtId="49" fontId="2" fillId="0" borderId="9" xfId="0" applyNumberFormat="1" applyFont="1" applyBorder="1" applyAlignment="1">
      <alignment horizontal="center" vertical="center"/>
    </xf>
    <xf numFmtId="0" fontId="2" fillId="0" borderId="9" xfId="0" applyFont="1" applyBorder="1" applyAlignment="1">
      <alignment horizontal="center" vertical="center"/>
    </xf>
    <xf numFmtId="0" fontId="2" fillId="0" borderId="11" xfId="0" applyFont="1" applyBorder="1" applyAlignment="1">
      <alignment horizontal="center" vertical="center"/>
    </xf>
    <xf numFmtId="0" fontId="53" fillId="0" borderId="9" xfId="0" applyFont="1" applyBorder="1" applyAlignment="1">
      <alignment horizontal="center" vertical="center"/>
    </xf>
    <xf numFmtId="183" fontId="53" fillId="0" borderId="43" xfId="0" applyNumberFormat="1" applyFont="1" applyBorder="1" applyAlignment="1">
      <alignment horizontal="center" vertical="center" shrinkToFit="1"/>
    </xf>
    <xf numFmtId="183" fontId="53" fillId="0" borderId="44" xfId="0" applyNumberFormat="1" applyFont="1" applyBorder="1" applyAlignment="1">
      <alignment horizontal="center" vertical="center" shrinkToFit="1"/>
    </xf>
    <xf numFmtId="181" fontId="40" fillId="0" borderId="2" xfId="0" applyNumberFormat="1" applyFont="1" applyBorder="1" applyAlignment="1">
      <alignment vertical="center" shrinkToFit="1"/>
    </xf>
    <xf numFmtId="181" fontId="41" fillId="0" borderId="2" xfId="0" applyNumberFormat="1" applyFont="1" applyBorder="1" applyAlignment="1">
      <alignment vertical="center" shrinkToFit="1"/>
    </xf>
    <xf numFmtId="49" fontId="53" fillId="0" borderId="14" xfId="0" applyNumberFormat="1" applyFont="1" applyBorder="1">
      <alignment vertical="center"/>
    </xf>
    <xf numFmtId="0" fontId="53" fillId="0" borderId="13" xfId="0" applyFont="1" applyBorder="1">
      <alignment vertical="center"/>
    </xf>
    <xf numFmtId="0" fontId="53" fillId="0" borderId="19" xfId="0" applyFont="1" applyBorder="1">
      <alignment vertical="center"/>
    </xf>
    <xf numFmtId="49" fontId="53" fillId="0" borderId="4" xfId="0" applyNumberFormat="1" applyFont="1" applyBorder="1">
      <alignment vertical="center"/>
    </xf>
    <xf numFmtId="49" fontId="53" fillId="0" borderId="6" xfId="0" applyNumberFormat="1" applyFont="1" applyBorder="1">
      <alignment vertical="center"/>
    </xf>
    <xf numFmtId="178" fontId="60" fillId="0" borderId="29" xfId="0" applyNumberFormat="1" applyFont="1" applyBorder="1">
      <alignment vertical="center"/>
    </xf>
    <xf numFmtId="178" fontId="60" fillId="0" borderId="27" xfId="0" applyNumberFormat="1" applyFont="1" applyBorder="1">
      <alignment vertical="center"/>
    </xf>
    <xf numFmtId="49" fontId="2" fillId="0" borderId="37" xfId="0" applyNumberFormat="1" applyFont="1" applyBorder="1" applyProtection="1">
      <alignment vertical="center"/>
      <protection locked="0"/>
    </xf>
    <xf numFmtId="49" fontId="2" fillId="0" borderId="42" xfId="0" applyNumberFormat="1" applyFont="1" applyBorder="1" applyProtection="1">
      <alignment vertical="center"/>
      <protection locked="0"/>
    </xf>
    <xf numFmtId="49" fontId="2" fillId="0" borderId="44" xfId="0" applyNumberFormat="1" applyFont="1" applyBorder="1" applyProtection="1">
      <alignment vertical="center"/>
      <protection locked="0"/>
    </xf>
    <xf numFmtId="49" fontId="2" fillId="0" borderId="46" xfId="0" applyNumberFormat="1" applyFont="1" applyBorder="1" applyProtection="1">
      <alignment vertical="center"/>
      <protection locked="0"/>
    </xf>
    <xf numFmtId="183" fontId="53" fillId="0" borderId="41" xfId="0" applyNumberFormat="1" applyFont="1" applyBorder="1" applyAlignment="1">
      <alignment horizontal="center" vertical="center" shrinkToFit="1"/>
    </xf>
    <xf numFmtId="183" fontId="53" fillId="0" borderId="37" xfId="0" applyNumberFormat="1" applyFont="1" applyBorder="1" applyAlignment="1">
      <alignment horizontal="center" vertical="center" shrinkToFit="1"/>
    </xf>
    <xf numFmtId="49" fontId="2" fillId="0" borderId="10" xfId="0" applyNumberFormat="1" applyFont="1" applyBorder="1" applyAlignment="1">
      <alignment horizontal="center" vertical="center"/>
    </xf>
    <xf numFmtId="49" fontId="61" fillId="0" borderId="0" xfId="0" applyNumberFormat="1" applyFont="1" applyAlignment="1" applyProtection="1">
      <alignment horizontal="center" vertical="center"/>
      <protection locked="0"/>
    </xf>
    <xf numFmtId="0" fontId="61" fillId="0" borderId="0" xfId="0" applyFont="1" applyAlignment="1" applyProtection="1">
      <alignment horizontal="center" vertical="center"/>
      <protection locked="0"/>
    </xf>
    <xf numFmtId="0" fontId="2" fillId="0" borderId="12" xfId="0" applyFont="1" applyBorder="1" applyAlignment="1">
      <alignment vertical="center" wrapText="1"/>
    </xf>
    <xf numFmtId="0" fontId="53" fillId="0" borderId="27" xfId="0" applyFont="1" applyBorder="1" applyAlignment="1">
      <alignment horizontal="center" vertical="center"/>
    </xf>
    <xf numFmtId="49" fontId="2" fillId="0" borderId="27" xfId="0" applyNumberFormat="1" applyFont="1" applyBorder="1" applyAlignment="1">
      <alignment horizontal="center" vertical="center"/>
    </xf>
    <xf numFmtId="0" fontId="2" fillId="0" borderId="28" xfId="0" applyFont="1" applyBorder="1" applyAlignment="1">
      <alignment horizontal="center" vertical="center"/>
    </xf>
    <xf numFmtId="178" fontId="53" fillId="0" borderId="29" xfId="0" applyNumberFormat="1" applyFont="1" applyBorder="1">
      <alignment vertical="center"/>
    </xf>
    <xf numFmtId="178" fontId="53" fillId="0" borderId="27" xfId="0" applyNumberFormat="1" applyFont="1" applyBorder="1">
      <alignment vertical="center"/>
    </xf>
    <xf numFmtId="0" fontId="2" fillId="0" borderId="1" xfId="0" applyFont="1" applyBorder="1" applyAlignment="1"/>
    <xf numFmtId="0" fontId="0" fillId="0" borderId="3" xfId="0" applyBorder="1">
      <alignment vertical="center"/>
    </xf>
    <xf numFmtId="0" fontId="2" fillId="0" borderId="4" xfId="0" applyFont="1" applyBorder="1">
      <alignment vertical="center"/>
    </xf>
    <xf numFmtId="0" fontId="0" fillId="0" borderId="0" xfId="0">
      <alignment vertical="center"/>
    </xf>
    <xf numFmtId="0" fontId="2" fillId="0" borderId="4" xfId="0" applyFont="1" applyBorder="1" applyAlignment="1">
      <alignment vertical="top"/>
    </xf>
    <xf numFmtId="0" fontId="53" fillId="0" borderId="10" xfId="0" applyFont="1" applyBorder="1" applyAlignment="1">
      <alignment horizontal="center" vertical="center"/>
    </xf>
    <xf numFmtId="0" fontId="53" fillId="0" borderId="11" xfId="0" applyFont="1" applyBorder="1" applyAlignment="1">
      <alignment horizontal="center" vertical="center"/>
    </xf>
    <xf numFmtId="0" fontId="2" fillId="0" borderId="0" xfId="0" applyFont="1" applyProtection="1">
      <alignment vertical="center"/>
      <protection locked="0"/>
    </xf>
    <xf numFmtId="0" fontId="2" fillId="0" borderId="35" xfId="0" applyFont="1" applyBorder="1" applyProtection="1">
      <alignment vertical="center"/>
      <protection locked="0"/>
    </xf>
    <xf numFmtId="0" fontId="2" fillId="0" borderId="39" xfId="0" applyFont="1" applyBorder="1" applyAlignment="1">
      <alignment horizontal="distributed" vertical="center" indent="2"/>
    </xf>
    <xf numFmtId="0" fontId="2" fillId="0" borderId="10" xfId="0" applyFont="1" applyBorder="1" applyAlignment="1">
      <alignment horizontal="distributed" vertical="center" indent="2"/>
    </xf>
    <xf numFmtId="0" fontId="2" fillId="0" borderId="40" xfId="0" applyFont="1" applyBorder="1" applyAlignment="1">
      <alignment horizontal="distributed" vertical="center" indent="2"/>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0" fillId="0" borderId="22" xfId="0" applyBorder="1" applyAlignment="1">
      <alignment horizontal="center" vertical="center"/>
    </xf>
    <xf numFmtId="49" fontId="53" fillId="0" borderId="13" xfId="0" applyNumberFormat="1" applyFont="1" applyBorder="1">
      <alignment vertical="center"/>
    </xf>
    <xf numFmtId="49" fontId="2" fillId="0" borderId="24" xfId="0" applyNumberFormat="1" applyFont="1" applyBorder="1" applyAlignment="1" applyProtection="1">
      <alignment horizontal="center" vertical="center"/>
      <protection locked="0"/>
    </xf>
    <xf numFmtId="0" fontId="2" fillId="0" borderId="2" xfId="0" applyFont="1" applyBorder="1" applyAlignment="1">
      <alignment horizontal="center" vertical="center"/>
    </xf>
    <xf numFmtId="0" fontId="2" fillId="0" borderId="0" xfId="0" applyFont="1" applyAlignment="1">
      <alignment horizontal="center" vertical="center"/>
    </xf>
    <xf numFmtId="49" fontId="53" fillId="0" borderId="2" xfId="0" applyNumberFormat="1" applyFont="1" applyBorder="1" applyAlignment="1" applyProtection="1">
      <alignment horizontal="center" vertical="center"/>
      <protection locked="0"/>
    </xf>
    <xf numFmtId="0" fontId="53" fillId="0" borderId="2" xfId="0" applyFont="1" applyBorder="1" applyAlignment="1">
      <alignment horizontal="center" vertical="center"/>
    </xf>
    <xf numFmtId="0" fontId="2" fillId="0" borderId="2" xfId="0" applyFont="1" applyBorder="1" applyAlignment="1" applyProtection="1">
      <alignment horizontal="center" vertical="center"/>
      <protection locked="0"/>
    </xf>
    <xf numFmtId="176" fontId="8" fillId="0" borderId="1" xfId="0" applyNumberFormat="1" applyFont="1" applyBorder="1" applyProtection="1">
      <alignment vertical="center"/>
      <protection locked="0"/>
    </xf>
    <xf numFmtId="176" fontId="18" fillId="0" borderId="2" xfId="0" applyNumberFormat="1" applyFont="1" applyBorder="1" applyProtection="1">
      <alignment vertical="center"/>
      <protection locked="0"/>
    </xf>
    <xf numFmtId="176" fontId="8" fillId="0" borderId="4" xfId="0" applyNumberFormat="1" applyFont="1" applyBorder="1" applyProtection="1">
      <alignment vertical="center"/>
      <protection locked="0"/>
    </xf>
    <xf numFmtId="176" fontId="18" fillId="0" borderId="0" xfId="0" applyNumberFormat="1" applyFont="1" applyProtection="1">
      <alignment vertical="center"/>
      <protection locked="0"/>
    </xf>
    <xf numFmtId="0" fontId="18" fillId="0" borderId="45" xfId="0" applyFont="1" applyBorder="1" applyProtection="1">
      <alignment vertical="center"/>
      <protection locked="0"/>
    </xf>
    <xf numFmtId="0" fontId="18" fillId="0" borderId="35" xfId="0" applyFont="1" applyBorder="1" applyProtection="1">
      <alignment vertical="center"/>
      <protection locked="0"/>
    </xf>
    <xf numFmtId="0" fontId="2" fillId="0" borderId="3" xfId="0" applyFont="1" applyBorder="1" applyAlignment="1" applyProtection="1">
      <alignment vertical="top"/>
      <protection locked="0"/>
    </xf>
    <xf numFmtId="0" fontId="2" fillId="0" borderId="5" xfId="0" applyFont="1" applyBorder="1" applyAlignment="1" applyProtection="1">
      <alignment vertical="top"/>
      <protection locked="0"/>
    </xf>
    <xf numFmtId="0" fontId="0" fillId="0" borderId="36" xfId="0" applyBorder="1" applyAlignment="1" applyProtection="1">
      <alignment vertical="top"/>
      <protection locked="0"/>
    </xf>
    <xf numFmtId="0" fontId="18" fillId="0" borderId="6" xfId="0" applyFont="1" applyBorder="1" applyProtection="1">
      <alignment vertical="center"/>
      <protection locked="0"/>
    </xf>
    <xf numFmtId="0" fontId="18" fillId="0" borderId="7" xfId="0" applyFont="1" applyBorder="1" applyProtection="1">
      <alignment vertical="center"/>
      <protection locked="0"/>
    </xf>
    <xf numFmtId="0" fontId="0" fillId="0" borderId="8" xfId="0" applyBorder="1" applyAlignment="1" applyProtection="1">
      <alignment vertical="top"/>
      <protection locked="0"/>
    </xf>
    <xf numFmtId="176" fontId="61" fillId="0" borderId="1" xfId="0" applyNumberFormat="1" applyFont="1" applyBorder="1">
      <alignment vertical="center"/>
    </xf>
    <xf numFmtId="176" fontId="61" fillId="0" borderId="2" xfId="0" applyNumberFormat="1" applyFont="1" applyBorder="1">
      <alignment vertical="center"/>
    </xf>
    <xf numFmtId="176" fontId="61" fillId="0" borderId="4" xfId="0" applyNumberFormat="1" applyFont="1" applyBorder="1">
      <alignment vertical="center"/>
    </xf>
    <xf numFmtId="176" fontId="61" fillId="0" borderId="0" xfId="0" applyNumberFormat="1" applyFont="1">
      <alignment vertical="center"/>
    </xf>
    <xf numFmtId="176" fontId="61" fillId="0" borderId="6" xfId="0" applyNumberFormat="1" applyFont="1" applyBorder="1">
      <alignment vertical="center"/>
    </xf>
    <xf numFmtId="176" fontId="61" fillId="0" borderId="7" xfId="0" applyNumberFormat="1" applyFont="1" applyBorder="1">
      <alignment vertical="center"/>
    </xf>
    <xf numFmtId="0" fontId="2" fillId="0" borderId="3" xfId="0" applyFont="1" applyBorder="1" applyAlignment="1">
      <alignment vertical="top"/>
    </xf>
    <xf numFmtId="0" fontId="2" fillId="0" borderId="5" xfId="0" applyFont="1" applyBorder="1" applyAlignment="1">
      <alignment vertical="top"/>
    </xf>
    <xf numFmtId="0" fontId="0" fillId="0" borderId="8" xfId="0" applyBorder="1" applyAlignment="1">
      <alignment vertical="top"/>
    </xf>
    <xf numFmtId="49" fontId="2" fillId="0" borderId="20" xfId="0" applyNumberFormat="1" applyFont="1" applyBorder="1" applyAlignment="1" applyProtection="1">
      <alignment horizontal="center" vertical="center"/>
      <protection locked="0"/>
    </xf>
    <xf numFmtId="0" fontId="2" fillId="0" borderId="22" xfId="0" applyFont="1" applyBorder="1">
      <alignment vertical="center"/>
    </xf>
    <xf numFmtId="0" fontId="2" fillId="0" borderId="7" xfId="0" applyFont="1" applyBorder="1">
      <alignment vertical="center"/>
    </xf>
    <xf numFmtId="0" fontId="2" fillId="0" borderId="0" xfId="0" applyFont="1" applyAlignment="1" applyProtection="1">
      <alignment horizontal="center" vertical="center"/>
      <protection locked="0"/>
    </xf>
    <xf numFmtId="49" fontId="2" fillId="0" borderId="5" xfId="0" applyNumberFormat="1" applyFont="1" applyBorder="1" applyAlignment="1" applyProtection="1">
      <alignment horizontal="center" vertical="center"/>
      <protection locked="0"/>
    </xf>
    <xf numFmtId="0" fontId="53" fillId="0" borderId="0" xfId="0" applyFont="1" applyProtection="1">
      <alignment vertical="center"/>
      <protection locked="0"/>
    </xf>
    <xf numFmtId="49" fontId="2" fillId="0" borderId="3" xfId="0" applyNumberFormat="1" applyFont="1" applyBorder="1" applyAlignment="1" applyProtection="1">
      <alignment horizontal="center" vertical="center"/>
      <protection locked="0"/>
    </xf>
    <xf numFmtId="0" fontId="2" fillId="0" borderId="5" xfId="0" applyFont="1" applyBorder="1" applyAlignment="1">
      <alignment horizontal="center" vertical="center"/>
    </xf>
    <xf numFmtId="0" fontId="2" fillId="0" borderId="20" xfId="0" applyFont="1" applyBorder="1" applyAlignment="1" applyProtection="1">
      <alignment horizontal="center" vertical="center"/>
      <protection locked="0"/>
    </xf>
    <xf numFmtId="49" fontId="2" fillId="0" borderId="2" xfId="0" applyNumberFormat="1"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22" xfId="0" applyFont="1" applyBorder="1" applyProtection="1">
      <alignment vertical="center"/>
      <protection locked="0"/>
    </xf>
    <xf numFmtId="0" fontId="2" fillId="0" borderId="7" xfId="0" applyFont="1" applyBorder="1" applyProtection="1">
      <alignment vertical="center"/>
      <protection locked="0"/>
    </xf>
    <xf numFmtId="49" fontId="2" fillId="0" borderId="0" xfId="0" applyNumberFormat="1" applyFont="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36" xfId="0" applyFont="1" applyBorder="1" applyAlignment="1" applyProtection="1">
      <alignment horizontal="center" vertical="center"/>
      <protection locked="0"/>
    </xf>
    <xf numFmtId="0" fontId="2" fillId="0" borderId="34" xfId="0" applyFont="1" applyBorder="1" applyProtection="1">
      <alignment vertical="center"/>
      <protection locked="0"/>
    </xf>
  </cellXfs>
  <cellStyles count="1">
    <cellStyle name="標準" xfId="0" builtinId="0"/>
  </cellStyles>
  <dxfs count="132">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CC"/>
        </patternFill>
      </fill>
    </dxf>
    <dxf>
      <fill>
        <patternFill>
          <bgColor rgb="FFFFFF00"/>
        </patternFill>
      </fill>
    </dxf>
    <dxf>
      <fill>
        <patternFill>
          <bgColor rgb="FFFFFFCC"/>
        </patternFill>
      </fill>
    </dxf>
    <dxf>
      <fill>
        <patternFill>
          <bgColor rgb="FFFFFF00"/>
        </patternFill>
      </fill>
    </dxf>
    <dxf>
      <fill>
        <patternFill>
          <bgColor rgb="FFFFFFCC"/>
        </patternFill>
      </fill>
    </dxf>
    <dxf>
      <fill>
        <patternFill>
          <bgColor rgb="FFFFFF00"/>
        </patternFill>
      </fill>
    </dxf>
    <dxf>
      <fill>
        <patternFill>
          <bgColor rgb="FFFFFFCC"/>
        </patternFill>
      </fill>
    </dxf>
    <dxf>
      <fill>
        <patternFill>
          <bgColor rgb="FFFFFF00"/>
        </patternFill>
      </fill>
    </dxf>
    <dxf>
      <fill>
        <patternFill>
          <bgColor rgb="FFFFFFCC"/>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7030A0"/>
      </font>
      <border>
        <left style="thin">
          <color auto="1"/>
        </left>
        <right style="thin">
          <color auto="1"/>
        </right>
        <top style="thin">
          <color auto="1"/>
        </top>
        <bottom style="thin">
          <color auto="1"/>
        </bottom>
      </border>
    </dxf>
    <dxf>
      <font>
        <b/>
        <i val="0"/>
        <color rgb="FFFF0000"/>
      </font>
      <border>
        <left style="thin">
          <color auto="1"/>
        </left>
        <right style="thin">
          <color auto="1"/>
        </right>
        <top style="thin">
          <color auto="1"/>
        </top>
        <bottom style="thin">
          <color auto="1"/>
        </bottom>
        <vertical/>
        <horizontal/>
      </border>
    </dxf>
    <dxf>
      <font>
        <b/>
        <i val="0"/>
        <color rgb="FFFF0000"/>
      </font>
      <border>
        <left style="thin">
          <color auto="1"/>
        </left>
        <right style="thin">
          <color auto="1"/>
        </right>
        <top style="thin">
          <color auto="1"/>
        </top>
        <bottom style="thin">
          <color auto="1"/>
        </bottom>
      </border>
    </dxf>
    <dxf>
      <font>
        <b/>
        <i val="0"/>
        <color rgb="FFFF0000"/>
      </font>
      <border>
        <left style="thin">
          <color auto="1"/>
        </left>
        <right style="thin">
          <color auto="1"/>
        </right>
        <top style="thin">
          <color auto="1"/>
        </top>
        <bottom style="thin">
          <color auto="1"/>
        </bottom>
      </border>
    </dxf>
    <dxf>
      <font>
        <b/>
        <i val="0"/>
        <color rgb="FFFF0000"/>
      </font>
      <border>
        <left style="thin">
          <color auto="1"/>
        </left>
        <right style="thin">
          <color auto="1"/>
        </right>
        <top style="thin">
          <color auto="1"/>
        </top>
        <bottom style="thin">
          <color auto="1"/>
        </bottom>
      </border>
    </dxf>
    <dxf>
      <font>
        <b/>
        <i val="0"/>
        <color rgb="FFFF0000"/>
      </font>
      <border>
        <left style="thin">
          <color auto="1"/>
        </left>
        <right style="thin">
          <color auto="1"/>
        </right>
        <top style="thin">
          <color auto="1"/>
        </top>
        <bottom style="thin">
          <color auto="1"/>
        </bottom>
      </border>
    </dxf>
    <dxf>
      <font>
        <b/>
        <i val="0"/>
        <color rgb="FFFF0000"/>
      </font>
      <border>
        <left style="thin">
          <color auto="1"/>
        </left>
        <right style="thin">
          <color auto="1"/>
        </right>
        <top style="thin">
          <color auto="1"/>
        </top>
        <bottom style="thin">
          <color auto="1"/>
        </bottom>
      </border>
    </dxf>
    <dxf>
      <font>
        <b/>
        <i val="0"/>
        <color rgb="FFFF0000"/>
      </font>
      <border>
        <left style="thin">
          <color auto="1"/>
        </left>
        <right style="thin">
          <color auto="1"/>
        </right>
        <top style="thin">
          <color auto="1"/>
        </top>
        <bottom style="thin">
          <color auto="1"/>
        </bottom>
        <vertical/>
        <horizontal/>
      </border>
    </dxf>
    <dxf>
      <font>
        <b/>
        <i val="0"/>
        <color rgb="FFFF0000"/>
      </font>
      <border>
        <left style="thin">
          <color auto="1"/>
        </left>
        <right style="thin">
          <color auto="1"/>
        </right>
        <top style="thin">
          <color auto="1"/>
        </top>
        <bottom style="thin">
          <color auto="1"/>
        </bottom>
      </border>
    </dxf>
    <dxf>
      <font>
        <b/>
        <i val="0"/>
        <color rgb="FFFF0000"/>
      </font>
      <border>
        <left style="thin">
          <color auto="1"/>
        </left>
        <right style="thin">
          <color auto="1"/>
        </right>
        <top style="thin">
          <color auto="1"/>
        </top>
        <bottom style="thin">
          <color auto="1"/>
        </bottom>
      </border>
    </dxf>
    <dxf>
      <font>
        <b/>
        <i val="0"/>
        <color rgb="FFFF0000"/>
      </font>
      <border>
        <left style="thin">
          <color auto="1"/>
        </left>
        <right style="thin">
          <color auto="1"/>
        </right>
        <top style="thin">
          <color auto="1"/>
        </top>
        <bottom style="thin">
          <color auto="1"/>
        </bottom>
      </border>
    </dxf>
    <dxf>
      <font>
        <b/>
        <i val="0"/>
        <color rgb="FFFF0000"/>
      </font>
      <border>
        <left style="thin">
          <color auto="1"/>
        </left>
        <right style="thin">
          <color auto="1"/>
        </right>
        <top style="thin">
          <color auto="1"/>
        </top>
        <bottom style="thin">
          <color auto="1"/>
        </bottom>
      </border>
    </dxf>
    <dxf>
      <font>
        <b/>
        <i val="0"/>
        <color rgb="FFFF0000"/>
      </font>
      <border>
        <left style="thin">
          <color auto="1"/>
        </left>
        <right style="thin">
          <color auto="1"/>
        </right>
        <top style="thin">
          <color auto="1"/>
        </top>
        <bottom style="thin">
          <color auto="1"/>
        </bottom>
      </border>
    </dxf>
    <dxf>
      <font>
        <b/>
        <i val="0"/>
        <color rgb="FFFF0000"/>
      </font>
      <border>
        <left style="thin">
          <color auto="1"/>
        </left>
        <right style="thin">
          <color auto="1"/>
        </right>
        <top style="thin">
          <color auto="1"/>
        </top>
        <bottom style="thin">
          <color auto="1"/>
        </bottom>
      </border>
    </dxf>
    <dxf>
      <font>
        <b/>
        <i val="0"/>
        <color rgb="FFFF0000"/>
      </font>
      <border>
        <left style="thin">
          <color auto="1"/>
        </left>
        <right style="thin">
          <color auto="1"/>
        </right>
        <top style="thin">
          <color auto="1"/>
        </top>
        <bottom style="thin">
          <color auto="1"/>
        </bottom>
        <vertical/>
        <horizontal/>
      </border>
    </dxf>
    <dxf>
      <font>
        <b/>
        <i val="0"/>
        <color rgb="FFFF0000"/>
      </font>
      <border>
        <left style="thin">
          <color auto="1"/>
        </left>
        <right style="thin">
          <color auto="1"/>
        </right>
        <top style="thin">
          <color auto="1"/>
        </top>
        <bottom style="thin">
          <color auto="1"/>
        </bottom>
        <vertical/>
        <horizontal/>
      </border>
    </dxf>
    <dxf>
      <font>
        <b/>
        <i val="0"/>
        <color rgb="FFFF0000"/>
      </font>
      <border>
        <left style="thin">
          <color auto="1"/>
        </left>
        <right style="thin">
          <color auto="1"/>
        </right>
        <top style="thin">
          <color auto="1"/>
        </top>
        <bottom style="thin">
          <color auto="1"/>
        </bottom>
        <vertical/>
        <horizontal/>
      </border>
    </dxf>
    <dxf>
      <font>
        <b/>
        <i val="0"/>
        <color rgb="FFFF0000"/>
      </font>
      <border>
        <left style="thin">
          <color auto="1"/>
        </left>
        <right style="thin">
          <color auto="1"/>
        </right>
        <top style="thin">
          <color auto="1"/>
        </top>
        <bottom style="thin">
          <color auto="1"/>
        </bottom>
        <vertical/>
        <horizontal/>
      </border>
    </dxf>
    <dxf>
      <font>
        <b/>
        <i val="0"/>
        <color rgb="FFFF0000"/>
      </font>
      <border>
        <left style="thin">
          <color auto="1"/>
        </left>
        <right style="thin">
          <color auto="1"/>
        </right>
        <top style="thin">
          <color auto="1"/>
        </top>
        <bottom style="thin">
          <color auto="1"/>
        </bottom>
        <vertical/>
        <horizontal/>
      </border>
    </dxf>
    <dxf>
      <font>
        <b/>
        <i val="0"/>
        <color rgb="FFFF0000"/>
      </font>
      <border>
        <left style="thin">
          <color auto="1"/>
        </left>
        <right style="thin">
          <color auto="1"/>
        </right>
        <top style="thin">
          <color auto="1"/>
        </top>
        <bottom style="thin">
          <color auto="1"/>
        </bottom>
        <vertical/>
        <horizontal/>
      </border>
    </dxf>
    <dxf>
      <font>
        <b/>
        <i val="0"/>
        <color rgb="FFFF0000"/>
      </font>
      <border>
        <left style="thin">
          <color auto="1"/>
        </left>
        <right style="thin">
          <color auto="1"/>
        </right>
        <top style="thin">
          <color auto="1"/>
        </top>
        <bottom style="thin">
          <color auto="1"/>
        </bottom>
        <vertical/>
        <horizontal/>
      </border>
    </dxf>
    <dxf>
      <font>
        <b/>
        <i val="0"/>
        <color rgb="FF0070C0"/>
      </font>
      <border>
        <left style="thin">
          <color auto="1"/>
        </left>
        <right style="thin">
          <color auto="1"/>
        </right>
        <top style="thin">
          <color auto="1"/>
        </top>
        <bottom style="thin">
          <color auto="1"/>
        </bottom>
        <vertical/>
        <horizontal/>
      </border>
    </dxf>
    <dxf>
      <font>
        <b/>
        <i val="0"/>
        <color rgb="FF0070C0"/>
      </font>
      <border>
        <left style="thin">
          <color auto="1"/>
        </left>
        <right style="thin">
          <color auto="1"/>
        </right>
        <top style="thin">
          <color auto="1"/>
        </top>
        <bottom style="thin">
          <color auto="1"/>
        </bottom>
      </border>
    </dxf>
    <dxf>
      <font>
        <b/>
        <i val="0"/>
        <color rgb="FF0070C0"/>
      </font>
      <border>
        <left style="thin">
          <color auto="1"/>
        </left>
        <right style="thin">
          <color auto="1"/>
        </right>
        <top style="thin">
          <color auto="1"/>
        </top>
        <bottom style="thin">
          <color auto="1"/>
        </bottom>
      </border>
    </dxf>
    <dxf>
      <font>
        <b/>
        <i val="0"/>
        <color rgb="FF0070C0"/>
      </font>
      <border>
        <left style="thin">
          <color auto="1"/>
        </left>
        <right style="thin">
          <color auto="1"/>
        </right>
        <top style="thin">
          <color auto="1"/>
        </top>
        <bottom style="thin">
          <color auto="1"/>
        </bottom>
      </border>
    </dxf>
    <dxf>
      <font>
        <b/>
        <i val="0"/>
        <color rgb="FF0070C0"/>
      </font>
      <border>
        <left style="thin">
          <color auto="1"/>
        </left>
        <right style="thin">
          <color auto="1"/>
        </right>
        <top style="thin">
          <color auto="1"/>
        </top>
        <bottom style="thin">
          <color auto="1"/>
        </bottom>
      </border>
    </dxf>
    <dxf>
      <font>
        <b/>
        <i val="0"/>
        <color rgb="FF0070C0"/>
      </font>
      <border>
        <left style="thin">
          <color auto="1"/>
        </left>
        <right style="thin">
          <color auto="1"/>
        </right>
        <top style="thin">
          <color auto="1"/>
        </top>
        <bottom style="thin">
          <color auto="1"/>
        </bottom>
      </border>
    </dxf>
    <dxf>
      <font>
        <b/>
        <i val="0"/>
        <color rgb="FF0070C0"/>
      </font>
      <border>
        <left style="thin">
          <color auto="1"/>
        </left>
        <right style="thin">
          <color auto="1"/>
        </right>
        <top style="thin">
          <color auto="1"/>
        </top>
        <bottom style="thin">
          <color auto="1"/>
        </bottom>
      </border>
    </dxf>
    <dxf>
      <font>
        <color rgb="FFFF0000"/>
      </font>
    </dxf>
    <dxf>
      <font>
        <b/>
        <i val="0"/>
        <color rgb="FF0070C0"/>
      </font>
    </dxf>
    <dxf>
      <font>
        <b/>
        <i val="0"/>
        <color rgb="FFFF0000"/>
      </font>
    </dxf>
    <dxf>
      <font>
        <color rgb="FF7030A0"/>
      </font>
    </dxf>
    <dxf>
      <fill>
        <patternFill>
          <bgColor rgb="FFFFFF00"/>
        </patternFill>
      </fill>
    </dxf>
    <dxf>
      <fill>
        <patternFill>
          <bgColor rgb="FFFFFFCC"/>
        </patternFill>
      </fill>
    </dxf>
    <dxf>
      <fill>
        <patternFill>
          <bgColor rgb="FFFFFF00"/>
        </patternFill>
      </fill>
    </dxf>
    <dxf>
      <fill>
        <patternFill>
          <bgColor rgb="FFFFFFCC"/>
        </patternFill>
      </fill>
    </dxf>
    <dxf>
      <font>
        <color rgb="FFFF0000"/>
      </font>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CC"/>
        </patternFill>
      </fill>
    </dxf>
    <dxf>
      <fill>
        <patternFill>
          <bgColor rgb="FFFFFFCC"/>
        </patternFill>
      </fill>
    </dxf>
    <dxf>
      <fill>
        <patternFill>
          <bgColor rgb="FFFFFF00"/>
        </patternFill>
      </fill>
    </dxf>
    <dxf>
      <fill>
        <patternFill>
          <bgColor rgb="FFFFFFCC"/>
        </patternFill>
      </fill>
    </dxf>
    <dxf>
      <fill>
        <patternFill>
          <bgColor rgb="FFFFFF00"/>
        </patternFill>
      </fill>
    </dxf>
    <dxf>
      <fill>
        <patternFill>
          <bgColor rgb="FFFFFFCC"/>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CC"/>
        </patternFill>
      </fill>
    </dxf>
    <dxf>
      <fill>
        <patternFill>
          <bgColor rgb="FFFFFFCC"/>
        </patternFill>
      </fill>
    </dxf>
    <dxf>
      <fill>
        <patternFill>
          <bgColor rgb="FFFFFF00"/>
        </patternFill>
      </fill>
    </dxf>
    <dxf>
      <fill>
        <patternFill>
          <bgColor rgb="FFFFFF00"/>
        </patternFill>
      </fill>
    </dxf>
    <dxf>
      <fill>
        <patternFill>
          <bgColor rgb="FFFFFFCC"/>
        </patternFill>
      </fill>
    </dxf>
    <dxf>
      <font>
        <color rgb="FFFF0000"/>
      </font>
      <fill>
        <patternFill>
          <bgColor rgb="FFFFFF00"/>
        </patternFill>
      </fill>
    </dxf>
    <dxf>
      <font>
        <color rgb="FFFF000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CC"/>
        </patternFill>
      </fill>
    </dxf>
    <dxf>
      <fill>
        <patternFill>
          <bgColor rgb="FFFFFFCC"/>
        </patternFill>
      </fill>
    </dxf>
    <dxf>
      <fill>
        <patternFill>
          <bgColor rgb="FFFFFFCC"/>
        </patternFill>
      </fill>
    </dxf>
    <dxf>
      <font>
        <color rgb="FFFF0000"/>
      </font>
      <fill>
        <patternFill>
          <bgColor rgb="FFFFFF00"/>
        </patternFill>
      </fill>
    </dxf>
    <dxf>
      <fill>
        <patternFill>
          <bgColor rgb="FFFFFF00"/>
        </patternFill>
      </fill>
    </dxf>
    <dxf>
      <font>
        <color rgb="FFFF0000"/>
      </font>
      <fill>
        <patternFill>
          <bgColor rgb="FFFFFF00"/>
        </patternFill>
      </fill>
    </dxf>
    <dxf>
      <fill>
        <patternFill>
          <bgColor rgb="FFFFFF00"/>
        </patternFill>
      </fill>
    </dxf>
    <dxf>
      <fill>
        <patternFill>
          <bgColor rgb="FFFFFFCC"/>
        </patternFill>
      </fill>
    </dxf>
    <dxf>
      <fill>
        <patternFill>
          <bgColor rgb="FFFFFFCC"/>
        </patternFill>
      </fill>
    </dxf>
    <dxf>
      <fill>
        <patternFill>
          <bgColor rgb="FFFFFFCC"/>
        </patternFill>
      </fill>
    </dxf>
    <dxf>
      <fill>
        <patternFill>
          <bgColor rgb="FFFFFFCC"/>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CC"/>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CC"/>
        </patternFill>
      </fill>
    </dxf>
    <dxf>
      <fill>
        <patternFill>
          <bgColor rgb="FFFFFF00"/>
        </patternFill>
      </fill>
    </dxf>
    <dxf>
      <fill>
        <patternFill>
          <bgColor rgb="FFFFFFCC"/>
        </patternFill>
      </fill>
    </dxf>
    <dxf>
      <fill>
        <patternFill>
          <bgColor rgb="FFFFFF00"/>
        </patternFill>
      </fill>
    </dxf>
    <dxf>
      <fill>
        <patternFill>
          <bgColor rgb="FFFFFFCC"/>
        </patternFill>
      </fill>
    </dxf>
    <dxf>
      <fill>
        <patternFill>
          <bgColor rgb="FFFFFF00"/>
        </patternFill>
      </fill>
    </dxf>
    <dxf>
      <fill>
        <patternFill>
          <bgColor rgb="FFFFFFCC"/>
        </patternFill>
      </fill>
    </dxf>
    <dxf>
      <fill>
        <patternFill>
          <bgColor rgb="FFFFFF00"/>
        </patternFill>
      </fill>
    </dxf>
    <dxf>
      <fill>
        <patternFill>
          <bgColor rgb="FFFFFFCC"/>
        </patternFill>
      </fill>
    </dxf>
    <dxf>
      <fill>
        <patternFill>
          <bgColor rgb="FFFFFF00"/>
        </patternFill>
      </fill>
    </dxf>
    <dxf>
      <fill>
        <patternFill>
          <bgColor rgb="FFFFFFCC"/>
        </patternFill>
      </fill>
    </dxf>
    <dxf>
      <fill>
        <patternFill>
          <bgColor rgb="FFFFFF00"/>
        </patternFill>
      </fill>
    </dxf>
    <dxf>
      <fill>
        <patternFill>
          <bgColor rgb="FFFFFFCC"/>
        </patternFill>
      </fill>
    </dxf>
  </dxfs>
  <tableStyles count="0" defaultTableStyle="TableStyleMedium2" defaultPivotStyle="PivotStyleLight16"/>
  <colors>
    <mruColors>
      <color rgb="FFFFFFCC"/>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16</xdr:col>
      <xdr:colOff>0</xdr:colOff>
      <xdr:row>9</xdr:row>
      <xdr:rowOff>190499</xdr:rowOff>
    </xdr:from>
    <xdr:to>
      <xdr:col>29</xdr:col>
      <xdr:colOff>133350</xdr:colOff>
      <xdr:row>16</xdr:row>
      <xdr:rowOff>114299</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3352800" y="2571749"/>
          <a:ext cx="2857500" cy="1323975"/>
        </a:xfrm>
        <a:prstGeom prst="wedgeRoundRectCallout">
          <a:avLst>
            <a:gd name="adj1" fmla="val -73284"/>
            <a:gd name="adj2" fmla="val 54783"/>
            <a:gd name="adj3" fmla="val 16667"/>
          </a:avLst>
        </a:prstGeom>
        <a:solidFill>
          <a:sysClr val="window" lastClr="FFFFFF"/>
        </a:solidFill>
        <a:ln>
          <a:solidFill>
            <a:sysClr val="windowText" lastClr="000000"/>
          </a:solidFill>
        </a:ln>
        <a:effectLst>
          <a:outerShdw blurRad="50800" dist="38100" dir="2700000" algn="tl" rotWithShape="0">
            <a:prstClr val="black">
              <a:alpha val="40000"/>
            </a:prstClr>
          </a:outerShdw>
        </a:effectLst>
        <a:scene3d>
          <a:camera prst="orthographicFront"/>
          <a:lightRig rig="threePt" dir="t"/>
        </a:scene3d>
        <a:sp3d>
          <a:bevelT/>
        </a:sp3d>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l"/>
          <a:r>
            <a:rPr kumimoji="1" lang="ja-JP" altLang="en-US" sz="1100">
              <a:latin typeface="HG丸ｺﾞｼｯｸM-PRO" panose="020F0600000000000000" pitchFamily="50" charset="-128"/>
              <a:ea typeface="HG丸ｺﾞｼｯｸM-PRO" panose="020F0600000000000000" pitchFamily="50" charset="-128"/>
            </a:rPr>
            <a:t>公営の対象は選挙運動期間中（</a:t>
          </a:r>
          <a:r>
            <a:rPr kumimoji="1" lang="en-US" altLang="ja-JP" sz="1100">
              <a:latin typeface="HG丸ｺﾞｼｯｸM-PRO" panose="020F0600000000000000" pitchFamily="50" charset="-128"/>
              <a:ea typeface="HG丸ｺﾞｼｯｸM-PRO" panose="020F0600000000000000" pitchFamily="50" charset="-128"/>
            </a:rPr>
            <a:t>10</a:t>
          </a:r>
          <a:r>
            <a:rPr kumimoji="1" lang="ja-JP" altLang="en-US" sz="1100">
              <a:latin typeface="HG丸ｺﾞｼｯｸM-PRO" panose="020F0600000000000000" pitchFamily="50" charset="-128"/>
              <a:ea typeface="HG丸ｺﾞｼｯｸM-PRO" panose="020F0600000000000000" pitchFamily="50" charset="-128"/>
            </a:rPr>
            <a:t>月１日～１０月６日）のみです。</a:t>
          </a:r>
          <a:endParaRPr kumimoji="1" lang="en-US" altLang="ja-JP" sz="1100">
            <a:latin typeface="HG丸ｺﾞｼｯｸM-PRO" panose="020F0600000000000000" pitchFamily="50" charset="-128"/>
            <a:ea typeface="HG丸ｺﾞｼｯｸM-PRO" panose="020F0600000000000000" pitchFamily="50" charset="-128"/>
          </a:endParaRPr>
        </a:p>
        <a:p>
          <a:pPr algn="l"/>
          <a:r>
            <a:rPr kumimoji="1" lang="ja-JP" altLang="en-US" sz="1100">
              <a:latin typeface="HG丸ｺﾞｼｯｸM-PRO" panose="020F0600000000000000" pitchFamily="50" charset="-128"/>
              <a:ea typeface="HG丸ｺﾞｼｯｸM-PRO" panose="020F0600000000000000" pitchFamily="50" charset="-128"/>
            </a:rPr>
            <a:t>選挙運動期間の範囲を超えて契約することも可能ですが、期間外にかかる使用分は自己負担となりますのでご注意ください。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57149</xdr:colOff>
      <xdr:row>10</xdr:row>
      <xdr:rowOff>76200</xdr:rowOff>
    </xdr:from>
    <xdr:to>
      <xdr:col>27</xdr:col>
      <xdr:colOff>133349</xdr:colOff>
      <xdr:row>14</xdr:row>
      <xdr:rowOff>9524</xdr:rowOff>
    </xdr:to>
    <xdr:sp macro="" textlink="">
      <xdr:nvSpPr>
        <xdr:cNvPr id="3" name="角丸四角形吹き出し 2">
          <a:extLst>
            <a:ext uri="{FF2B5EF4-FFF2-40B4-BE49-F238E27FC236}">
              <a16:creationId xmlns:a16="http://schemas.microsoft.com/office/drawing/2014/main" id="{00000000-0008-0000-0200-000003000000}"/>
            </a:ext>
          </a:extLst>
        </xdr:cNvPr>
        <xdr:cNvSpPr/>
      </xdr:nvSpPr>
      <xdr:spPr>
        <a:xfrm>
          <a:off x="2990849" y="2628900"/>
          <a:ext cx="2800350" cy="819149"/>
        </a:xfrm>
        <a:prstGeom prst="wedgeRoundRectCallout">
          <a:avLst>
            <a:gd name="adj1" fmla="val -35420"/>
            <a:gd name="adj2" fmla="val 65846"/>
            <a:gd name="adj3" fmla="val 16667"/>
          </a:avLst>
        </a:prstGeom>
        <a:solidFill>
          <a:sysClr val="window" lastClr="FFFFFF"/>
        </a:solidFill>
        <a:ln>
          <a:solidFill>
            <a:sysClr val="windowText" lastClr="000000"/>
          </a:solidFill>
        </a:ln>
        <a:effectLst>
          <a:outerShdw blurRad="50800" dist="38100" dir="2700000" algn="tl" rotWithShape="0">
            <a:prstClr val="black">
              <a:alpha val="40000"/>
            </a:prstClr>
          </a:outerShdw>
        </a:effectLst>
        <a:scene3d>
          <a:camera prst="orthographicFront"/>
          <a:lightRig rig="threePt" dir="t"/>
        </a:scene3d>
        <a:sp3d>
          <a:bevelT/>
        </a:sp3d>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kumimoji="1" lang="ja-JP" altLang="en-US" sz="1100">
              <a:latin typeface="HG丸ｺﾞｼｯｸM-PRO" panose="020F0600000000000000" pitchFamily="50" charset="-128"/>
              <a:ea typeface="HG丸ｺﾞｼｯｸM-PRO" panose="020F0600000000000000" pitchFamily="50" charset="-128"/>
            </a:rPr>
            <a:t>運転手を日替わりでお願いする場合、公費負担の対象とするためには、それぞれと契約を取り交わす必要があります。</a:t>
          </a:r>
        </a:p>
      </xdr:txBody>
    </xdr:sp>
    <xdr:clientData/>
  </xdr:twoCellAnchor>
  <xdr:twoCellAnchor>
    <xdr:from>
      <xdr:col>0</xdr:col>
      <xdr:colOff>28574</xdr:colOff>
      <xdr:row>38</xdr:row>
      <xdr:rowOff>180975</xdr:rowOff>
    </xdr:from>
    <xdr:to>
      <xdr:col>14</xdr:col>
      <xdr:colOff>57149</xdr:colOff>
      <xdr:row>44</xdr:row>
      <xdr:rowOff>104775</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28574" y="8467725"/>
          <a:ext cx="3362325" cy="1238250"/>
        </a:xfrm>
        <a:prstGeom prst="wedgeRoundRectCallout">
          <a:avLst>
            <a:gd name="adj1" fmla="val 82819"/>
            <a:gd name="adj2" fmla="val 49398"/>
            <a:gd name="adj3" fmla="val 16667"/>
          </a:avLst>
        </a:prstGeom>
        <a:solidFill>
          <a:sysClr val="window" lastClr="FFFFFF"/>
        </a:solidFill>
        <a:ln>
          <a:solidFill>
            <a:sysClr val="windowText" lastClr="000000"/>
          </a:solidFill>
        </a:ln>
        <a:effectLst>
          <a:outerShdw blurRad="50800" dist="38100" dir="2700000" algn="tl" rotWithShape="0">
            <a:prstClr val="black">
              <a:alpha val="40000"/>
            </a:prstClr>
          </a:outerShdw>
        </a:effectLst>
        <a:scene3d>
          <a:camera prst="orthographicFront"/>
          <a:lightRig rig="threePt" dir="t"/>
        </a:scene3d>
        <a:sp3d>
          <a:bevelT/>
        </a:sp3d>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kumimoji="1" lang="ja-JP" altLang="en-US" sz="1100">
              <a:latin typeface="HG丸ｺﾞｼｯｸM-PRO" panose="020F0600000000000000" pitchFamily="50" charset="-128"/>
              <a:ea typeface="HG丸ｺﾞｼｯｸM-PRO" panose="020F0600000000000000" pitchFamily="50" charset="-128"/>
            </a:rPr>
            <a:t>法人又は個人事業者と運転手派遣契約をしただけでは公営の対象とはなりません。</a:t>
          </a:r>
          <a:endParaRPr kumimoji="1" lang="en-US" altLang="ja-JP" sz="1100">
            <a:latin typeface="HG丸ｺﾞｼｯｸM-PRO" panose="020F0600000000000000" pitchFamily="50" charset="-128"/>
            <a:ea typeface="HG丸ｺﾞｼｯｸM-PRO" panose="020F0600000000000000" pitchFamily="50" charset="-128"/>
          </a:endParaRPr>
        </a:p>
        <a:p>
          <a:pPr algn="l"/>
          <a:r>
            <a:rPr kumimoji="1" lang="ja-JP" altLang="en-US" sz="1100">
              <a:latin typeface="HG丸ｺﾞｼｯｸM-PRO" panose="020F0600000000000000" pitchFamily="50" charset="-128"/>
              <a:ea typeface="HG丸ｺﾞｼｯｸM-PRO" panose="020F0600000000000000" pitchFamily="50" charset="-128"/>
            </a:rPr>
            <a:t>必ず運転する個人との契約をお願いします。</a:t>
          </a:r>
          <a:endParaRPr kumimoji="1" lang="en-US" altLang="ja-JP" sz="1100">
            <a:latin typeface="HG丸ｺﾞｼｯｸM-PRO" panose="020F0600000000000000" pitchFamily="50" charset="-128"/>
            <a:ea typeface="HG丸ｺﾞｼｯｸM-PRO" panose="020F0600000000000000" pitchFamily="50" charset="-128"/>
          </a:endParaRPr>
        </a:p>
        <a:p>
          <a:pPr algn="l"/>
          <a:r>
            <a:rPr kumimoji="1" lang="ja-JP" altLang="en-US" sz="1100">
              <a:latin typeface="HG丸ｺﾞｼｯｸM-PRO" panose="020F0600000000000000" pitchFamily="50" charset="-128"/>
              <a:ea typeface="HG丸ｺﾞｼｯｸM-PRO" panose="020F0600000000000000" pitchFamily="50" charset="-128"/>
            </a:rPr>
            <a:t>公費負担の対象となるのは、１日につき１人です。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38100</xdr:colOff>
      <xdr:row>18</xdr:row>
      <xdr:rowOff>142875</xdr:rowOff>
    </xdr:from>
    <xdr:to>
      <xdr:col>37</xdr:col>
      <xdr:colOff>104776</xdr:colOff>
      <xdr:row>19</xdr:row>
      <xdr:rowOff>295275</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4562475" y="3771900"/>
          <a:ext cx="2600326" cy="581025"/>
        </a:xfrm>
        <a:prstGeom prst="roundRect">
          <a:avLst/>
        </a:prstGeom>
        <a:solidFill>
          <a:sysClr val="window" lastClr="FFFFFF"/>
        </a:solidFill>
        <a:ln>
          <a:noFill/>
        </a:ln>
        <a:effectLst>
          <a:outerShdw blurRad="107950" dist="12700" dir="5400000" algn="ctr">
            <a:srgbClr val="000000"/>
          </a:outerShdw>
        </a:effectLst>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kumimoji="1" lang="ja-JP" altLang="en-US" sz="1100">
              <a:latin typeface="HG丸ｺﾞｼｯｸM-PRO" panose="020F0600000000000000" pitchFamily="50" charset="-128"/>
              <a:ea typeface="HG丸ｺﾞｼｯｸM-PRO" panose="020F0600000000000000" pitchFamily="50" charset="-128"/>
            </a:rPr>
            <a:t>契約書の写しを添付してください。</a:t>
          </a:r>
          <a:endParaRPr kumimoji="1" lang="en-US" altLang="ja-JP" sz="1100">
            <a:latin typeface="HG丸ｺﾞｼｯｸM-PRO" panose="020F0600000000000000" pitchFamily="50" charset="-128"/>
            <a:ea typeface="HG丸ｺﾞｼｯｸM-PRO" panose="020F0600000000000000" pitchFamily="50" charset="-128"/>
          </a:endParaRPr>
        </a:p>
        <a:p>
          <a:pPr algn="l"/>
          <a:r>
            <a:rPr kumimoji="1" lang="ja-JP" altLang="en-US" sz="1100">
              <a:latin typeface="HG丸ｺﾞｼｯｸM-PRO" panose="020F0600000000000000" pitchFamily="50" charset="-128"/>
              <a:ea typeface="HG丸ｺﾞｼｯｸM-PRO" panose="020F0600000000000000" pitchFamily="50" charset="-128"/>
            </a:rPr>
            <a:t>（参照：</a:t>
          </a:r>
          <a:r>
            <a:rPr kumimoji="1" lang="en-US" altLang="ja-JP" sz="1100">
              <a:latin typeface="HG丸ｺﾞｼｯｸM-PRO" panose="020F0600000000000000" pitchFamily="50" charset="-128"/>
              <a:ea typeface="HG丸ｺﾞｼｯｸM-PRO" panose="020F0600000000000000" pitchFamily="50" charset="-128"/>
            </a:rPr>
            <a:t>P6</a:t>
          </a:r>
          <a:r>
            <a:rPr kumimoji="1" lang="ja-JP" altLang="en-US" sz="1100">
              <a:latin typeface="HG丸ｺﾞｼｯｸM-PRO" panose="020F0600000000000000" pitchFamily="50" charset="-128"/>
              <a:ea typeface="HG丸ｺﾞｼｯｸM-PRO" panose="020F0600000000000000" pitchFamily="50" charset="-128"/>
            </a:rPr>
            <a:t>～</a:t>
          </a:r>
          <a:r>
            <a:rPr kumimoji="1" lang="en-US" altLang="ja-JP" sz="1100">
              <a:latin typeface="HG丸ｺﾞｼｯｸM-PRO" panose="020F0600000000000000" pitchFamily="50" charset="-128"/>
              <a:ea typeface="HG丸ｺﾞｼｯｸM-PRO" panose="020F0600000000000000" pitchFamily="50" charset="-128"/>
            </a:rPr>
            <a:t>P8</a:t>
          </a:r>
          <a:r>
            <a:rPr kumimoji="1" lang="ja-JP" altLang="en-US" sz="1100">
              <a:latin typeface="HG丸ｺﾞｼｯｸM-PRO" panose="020F0600000000000000" pitchFamily="50" charset="-128"/>
              <a:ea typeface="HG丸ｺﾞｼｯｸM-PRO" panose="020F0600000000000000" pitchFamily="50" charset="-128"/>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19</xdr:col>
      <xdr:colOff>66675</xdr:colOff>
      <xdr:row>23</xdr:row>
      <xdr:rowOff>238125</xdr:rowOff>
    </xdr:from>
    <xdr:to>
      <xdr:col>34</xdr:col>
      <xdr:colOff>47624</xdr:colOff>
      <xdr:row>27</xdr:row>
      <xdr:rowOff>219075</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4067175" y="5553075"/>
          <a:ext cx="3124199" cy="1009650"/>
        </a:xfrm>
        <a:prstGeom prst="rect">
          <a:avLst/>
        </a:prstGeom>
        <a:solidFill>
          <a:sysClr val="window" lastClr="FFFFFF"/>
        </a:solidFill>
        <a:ln>
          <a:solidFill>
            <a:sysClr val="windowText" lastClr="000000"/>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kumimoji="1" lang="ja-JP" altLang="en-US" sz="1200">
              <a:latin typeface="HG丸ｺﾞｼｯｸM-PRO" panose="020F0600000000000000" pitchFamily="50" charset="-128"/>
              <a:ea typeface="HG丸ｺﾞｼｯｸM-PRO" panose="020F0600000000000000" pitchFamily="50" charset="-128"/>
            </a:rPr>
            <a:t>限度額（</a:t>
          </a:r>
          <a:r>
            <a:rPr kumimoji="1" lang="en-US" altLang="ja-JP" sz="1200">
              <a:latin typeface="HG丸ｺﾞｼｯｸM-PRO" panose="020F0600000000000000" pitchFamily="50" charset="-128"/>
              <a:ea typeface="HG丸ｺﾞｼｯｸM-PRO" panose="020F0600000000000000" pitchFamily="50" charset="-128"/>
            </a:rPr>
            <a:t>3</a:t>
          </a:r>
          <a:r>
            <a:rPr kumimoji="1" lang="ja-JP" altLang="en-US" sz="1200">
              <a:latin typeface="HG丸ｺﾞｼｯｸM-PRO" panose="020F0600000000000000" pitchFamily="50" charset="-128"/>
              <a:ea typeface="HG丸ｺﾞｼｯｸM-PRO" panose="020F0600000000000000" pitchFamily="50" charset="-128"/>
            </a:rPr>
            <a:t>８</a:t>
          </a:r>
          <a:r>
            <a:rPr kumimoji="1" lang="en-US" altLang="ja-JP" sz="1200">
              <a:latin typeface="HG丸ｺﾞｼｯｸM-PRO" panose="020F0600000000000000" pitchFamily="50" charset="-128"/>
              <a:ea typeface="HG丸ｺﾞｼｯｸM-PRO" panose="020F0600000000000000" pitchFamily="50" charset="-128"/>
            </a:rPr>
            <a:t>,</a:t>
          </a:r>
          <a:r>
            <a:rPr kumimoji="1" lang="ja-JP" altLang="en-US" sz="1200">
              <a:latin typeface="HG丸ｺﾞｼｯｸM-PRO" panose="020F0600000000000000" pitchFamily="50" charset="-128"/>
              <a:ea typeface="HG丸ｺﾞｼｯｸM-PRO" panose="020F0600000000000000" pitchFamily="50" charset="-128"/>
            </a:rPr>
            <a:t>５</a:t>
          </a:r>
          <a:r>
            <a:rPr kumimoji="1" lang="en-US" altLang="ja-JP" sz="1200">
              <a:latin typeface="HG丸ｺﾞｼｯｸM-PRO" panose="020F0600000000000000" pitchFamily="50" charset="-128"/>
              <a:ea typeface="HG丸ｺﾞｼｯｸM-PRO" panose="020F0600000000000000" pitchFamily="50" charset="-128"/>
            </a:rPr>
            <a:t>00</a:t>
          </a:r>
          <a:r>
            <a:rPr kumimoji="1" lang="ja-JP" altLang="en-US" sz="1200">
              <a:latin typeface="HG丸ｺﾞｼｯｸM-PRO" panose="020F0600000000000000" pitchFamily="50" charset="-128"/>
              <a:ea typeface="HG丸ｺﾞｼｯｸM-PRO" panose="020F0600000000000000" pitchFamily="50" charset="-128"/>
            </a:rPr>
            <a:t>円）を超える金額を申請することはできません。</a:t>
          </a:r>
          <a:endParaRPr kumimoji="1" lang="en-US" altLang="ja-JP" sz="1200">
            <a:latin typeface="HG丸ｺﾞｼｯｸM-PRO" panose="020F0600000000000000" pitchFamily="50" charset="-128"/>
            <a:ea typeface="HG丸ｺﾞｼｯｸM-PRO" panose="020F0600000000000000" pitchFamily="50" charset="-128"/>
          </a:endParaRPr>
        </a:p>
        <a:p>
          <a:pPr algn="l"/>
          <a:r>
            <a:rPr kumimoji="1" lang="ja-JP" altLang="en-US" sz="1200">
              <a:latin typeface="HG丸ｺﾞｼｯｸM-PRO" panose="020F0600000000000000" pitchFamily="50" charset="-128"/>
              <a:ea typeface="HG丸ｺﾞｼｯｸM-PRO" panose="020F0600000000000000" pitchFamily="50" charset="-128"/>
            </a:rPr>
            <a:t>限度額を超えた場合、その差額は自己負担となります。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180975</xdr:colOff>
      <xdr:row>16</xdr:row>
      <xdr:rowOff>76200</xdr:rowOff>
    </xdr:from>
    <xdr:to>
      <xdr:col>16</xdr:col>
      <xdr:colOff>38100</xdr:colOff>
      <xdr:row>17</xdr:row>
      <xdr:rowOff>152400</xdr:rowOff>
    </xdr:to>
    <xdr:sp macro="" textlink="">
      <xdr:nvSpPr>
        <xdr:cNvPr id="2" name="円/楕円 1">
          <a:extLst>
            <a:ext uri="{FF2B5EF4-FFF2-40B4-BE49-F238E27FC236}">
              <a16:creationId xmlns:a16="http://schemas.microsoft.com/office/drawing/2014/main" id="{00000000-0008-0000-0600-000002000000}"/>
            </a:ext>
          </a:extLst>
        </xdr:cNvPr>
        <xdr:cNvSpPr/>
      </xdr:nvSpPr>
      <xdr:spPr>
        <a:xfrm>
          <a:off x="3114675" y="3438525"/>
          <a:ext cx="295275" cy="3048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133351</xdr:colOff>
      <xdr:row>12</xdr:row>
      <xdr:rowOff>209551</xdr:rowOff>
    </xdr:from>
    <xdr:to>
      <xdr:col>14</xdr:col>
      <xdr:colOff>133351</xdr:colOff>
      <xdr:row>14</xdr:row>
      <xdr:rowOff>219075</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1809751" y="2762251"/>
          <a:ext cx="1257300" cy="361949"/>
        </a:xfrm>
        <a:prstGeom prst="wedgeRoundRectCallout">
          <a:avLst>
            <a:gd name="adj1" fmla="val 53992"/>
            <a:gd name="adj2" fmla="val 135000"/>
            <a:gd name="adj3" fmla="val 16667"/>
          </a:avLst>
        </a:prstGeom>
        <a:solidFill>
          <a:sysClr val="window" lastClr="FFFFFF"/>
        </a:solidFill>
        <a:ln>
          <a:solidFill>
            <a:sysClr val="windowText" lastClr="000000"/>
          </a:solidFill>
        </a:ln>
        <a:effectLst>
          <a:outerShdw blurRad="50800" dist="38100" dir="2700000" algn="tl" rotWithShape="0">
            <a:prstClr val="black">
              <a:alpha val="40000"/>
            </a:prstClr>
          </a:outerShdw>
        </a:effectLst>
        <a:scene3d>
          <a:camera prst="orthographicFront"/>
          <a:lightRig rig="threePt" dir="t"/>
        </a:scene3d>
        <a:sp3d>
          <a:bevelT/>
        </a:sp3d>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２ を○で囲む</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114300</xdr:colOff>
      <xdr:row>27</xdr:row>
      <xdr:rowOff>123826</xdr:rowOff>
    </xdr:from>
    <xdr:to>
      <xdr:col>33</xdr:col>
      <xdr:colOff>76200</xdr:colOff>
      <xdr:row>33</xdr:row>
      <xdr:rowOff>66676</xdr:rowOff>
    </xdr:to>
    <xdr:sp macro="" textlink="">
      <xdr:nvSpPr>
        <xdr:cNvPr id="2" name="四角形吹き出し 1">
          <a:extLst>
            <a:ext uri="{FF2B5EF4-FFF2-40B4-BE49-F238E27FC236}">
              <a16:creationId xmlns:a16="http://schemas.microsoft.com/office/drawing/2014/main" id="{00000000-0008-0000-0700-000002000000}"/>
            </a:ext>
          </a:extLst>
        </xdr:cNvPr>
        <xdr:cNvSpPr/>
      </xdr:nvSpPr>
      <xdr:spPr>
        <a:xfrm>
          <a:off x="1743075" y="6505576"/>
          <a:ext cx="4324350" cy="1200150"/>
        </a:xfrm>
        <a:prstGeom prst="wedgeRectCallout">
          <a:avLst>
            <a:gd name="adj1" fmla="val -9389"/>
            <a:gd name="adj2" fmla="val -81967"/>
          </a:avLst>
        </a:prstGeom>
        <a:solidFill>
          <a:sysClr val="window" lastClr="FFFFFF"/>
        </a:solidFill>
        <a:ln>
          <a:solidFill>
            <a:sysClr val="windowText" lastClr="000000"/>
          </a:solidFill>
        </a:ln>
        <a:scene3d>
          <a:camera prst="orthographicFront"/>
          <a:lightRig rig="threePt" dir="t"/>
        </a:scene3d>
        <a:sp3d>
          <a:bevelT/>
        </a:sp3d>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kumimoji="1" lang="ja-JP" altLang="en-US" sz="1200">
              <a:latin typeface="HG丸ｺﾞｼｯｸM-PRO" panose="020F0600000000000000" pitchFamily="50" charset="-128"/>
              <a:ea typeface="HG丸ｺﾞｼｯｸM-PRO" panose="020F0600000000000000" pitchFamily="50" charset="-128"/>
            </a:rPr>
            <a:t>給油伝票（次の項目の記載が必要）の写しを添付してください。</a:t>
          </a:r>
          <a:endParaRPr kumimoji="1" lang="en-US" altLang="ja-JP" sz="1200">
            <a:latin typeface="HG丸ｺﾞｼｯｸM-PRO" panose="020F0600000000000000" pitchFamily="50" charset="-128"/>
            <a:ea typeface="HG丸ｺﾞｼｯｸM-PRO" panose="020F0600000000000000" pitchFamily="50" charset="-128"/>
          </a:endParaRPr>
        </a:p>
        <a:p>
          <a:pPr algn="l"/>
          <a:r>
            <a:rPr kumimoji="1" lang="ja-JP" altLang="en-US" sz="1200">
              <a:latin typeface="HG丸ｺﾞｼｯｸM-PRO" panose="020F0600000000000000" pitchFamily="50" charset="-128"/>
              <a:ea typeface="HG丸ｺﾞｼｯｸM-PRO" panose="020F0600000000000000" pitchFamily="50" charset="-128"/>
            </a:rPr>
            <a:t>　・燃料供給を受けた日付</a:t>
          </a:r>
          <a:endParaRPr kumimoji="1" lang="en-US" altLang="ja-JP" sz="1200">
            <a:latin typeface="HG丸ｺﾞｼｯｸM-PRO" panose="020F0600000000000000" pitchFamily="50" charset="-128"/>
            <a:ea typeface="HG丸ｺﾞｼｯｸM-PRO" panose="020F0600000000000000" pitchFamily="50" charset="-128"/>
          </a:endParaRPr>
        </a:p>
        <a:p>
          <a:pPr algn="l"/>
          <a:r>
            <a:rPr kumimoji="1" lang="ja-JP" altLang="en-US" sz="1200">
              <a:latin typeface="HG丸ｺﾞｼｯｸM-PRO" panose="020F0600000000000000" pitchFamily="50" charset="-128"/>
              <a:ea typeface="HG丸ｺﾞｼｯｸM-PRO" panose="020F0600000000000000" pitchFamily="50" charset="-128"/>
            </a:rPr>
            <a:t>　・燃料の供給を受けた自動車の登録番号又は車両番号</a:t>
          </a:r>
          <a:endParaRPr kumimoji="1" lang="en-US" altLang="ja-JP" sz="1200">
            <a:latin typeface="HG丸ｺﾞｼｯｸM-PRO" panose="020F0600000000000000" pitchFamily="50" charset="-128"/>
            <a:ea typeface="HG丸ｺﾞｼｯｸM-PRO" panose="020F0600000000000000" pitchFamily="50" charset="-128"/>
          </a:endParaRPr>
        </a:p>
        <a:p>
          <a:pPr algn="l"/>
          <a:r>
            <a:rPr kumimoji="1" lang="ja-JP" altLang="en-US" sz="1200">
              <a:latin typeface="HG丸ｺﾞｼｯｸM-PRO" panose="020F0600000000000000" pitchFamily="50" charset="-128"/>
              <a:ea typeface="HG丸ｺﾞｼｯｸM-PRO" panose="020F0600000000000000" pitchFamily="50" charset="-128"/>
            </a:rPr>
            <a:t>　・燃料供給量</a:t>
          </a:r>
          <a:endParaRPr kumimoji="1" lang="en-US" altLang="ja-JP" sz="1200">
            <a:latin typeface="HG丸ｺﾞｼｯｸM-PRO" panose="020F0600000000000000" pitchFamily="50" charset="-128"/>
            <a:ea typeface="HG丸ｺﾞｼｯｸM-PRO" panose="020F0600000000000000" pitchFamily="50" charset="-128"/>
          </a:endParaRPr>
        </a:p>
        <a:p>
          <a:pPr algn="l"/>
          <a:r>
            <a:rPr kumimoji="1" lang="ja-JP" altLang="en-US" sz="1200">
              <a:latin typeface="HG丸ｺﾞｼｯｸM-PRO" panose="020F0600000000000000" pitchFamily="50" charset="-128"/>
              <a:ea typeface="HG丸ｺﾞｼｯｸM-PRO" panose="020F0600000000000000" pitchFamily="50" charset="-128"/>
            </a:rPr>
            <a:t>　・燃料供給金額</a:t>
          </a:r>
          <a:endParaRPr kumimoji="1" lang="en-US" altLang="ja-JP" sz="12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133350</xdr:colOff>
      <xdr:row>10</xdr:row>
      <xdr:rowOff>95250</xdr:rowOff>
    </xdr:from>
    <xdr:to>
      <xdr:col>15</xdr:col>
      <xdr:colOff>47625</xdr:colOff>
      <xdr:row>13</xdr:row>
      <xdr:rowOff>66675</xdr:rowOff>
    </xdr:to>
    <xdr:sp macro="" textlink="">
      <xdr:nvSpPr>
        <xdr:cNvPr id="3" name="四角形吹き出し 2">
          <a:extLst>
            <a:ext uri="{FF2B5EF4-FFF2-40B4-BE49-F238E27FC236}">
              <a16:creationId xmlns:a16="http://schemas.microsoft.com/office/drawing/2014/main" id="{00000000-0008-0000-0800-000003000000}"/>
            </a:ext>
          </a:extLst>
        </xdr:cNvPr>
        <xdr:cNvSpPr/>
      </xdr:nvSpPr>
      <xdr:spPr>
        <a:xfrm>
          <a:off x="342900" y="2295525"/>
          <a:ext cx="2895600" cy="581025"/>
        </a:xfrm>
        <a:prstGeom prst="wedgeRectCallout">
          <a:avLst>
            <a:gd name="adj1" fmla="val 73577"/>
            <a:gd name="adj2" fmla="val -37500"/>
          </a:avLst>
        </a:prstGeom>
        <a:solidFill>
          <a:sysClr val="window" lastClr="FFFFFF"/>
        </a:solidFill>
        <a:ln>
          <a:solidFill>
            <a:sysClr val="windowText" lastClr="000000"/>
          </a:solidFill>
        </a:ln>
        <a:scene3d>
          <a:camera prst="orthographicFront"/>
          <a:lightRig rig="threePt" dir="t"/>
        </a:scene3d>
        <a:sp3d>
          <a:bevelT/>
        </a:sp3d>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kumimoji="1" lang="ja-JP" altLang="en-US" sz="1200">
              <a:latin typeface="HG丸ｺﾞｼｯｸM-PRO" panose="020F0600000000000000" pitchFamily="50" charset="-128"/>
              <a:ea typeface="HG丸ｺﾞｼｯｸM-PRO" panose="020F0600000000000000" pitchFamily="50" charset="-128"/>
            </a:rPr>
            <a:t>運転手を日替わりで契約した場合は、それぞれ証明してください。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1">
          <a:schemeClr val="accent1"/>
        </a:lnRef>
        <a:fillRef idx="0">
          <a:schemeClr val="accent1"/>
        </a:fillRef>
        <a:effectRef idx="0">
          <a:schemeClr val="accent1"/>
        </a:effectRef>
        <a:fontRef idx="minor">
          <a:schemeClr val="tx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U64"/>
  <sheetViews>
    <sheetView showGridLines="0" showZeros="0" view="pageBreakPreview" zoomScaleNormal="100" zoomScaleSheetLayoutView="100" workbookViewId="0">
      <selection activeCell="S12" sqref="S12"/>
    </sheetView>
  </sheetViews>
  <sheetFormatPr defaultColWidth="5" defaultRowHeight="15" customHeight="1" x14ac:dyDescent="0.2"/>
  <cols>
    <col min="1" max="1" width="20.453125" style="41" customWidth="1"/>
    <col min="2" max="3" width="5" style="41"/>
    <col min="4" max="4" width="8.54296875" style="41" bestFit="1" customWidth="1"/>
    <col min="5" max="8" width="5" style="41"/>
    <col min="9" max="9" width="5" style="45"/>
    <col min="10" max="19" width="5" style="41"/>
    <col min="20" max="20" width="3.1796875" style="41" customWidth="1"/>
    <col min="21" max="21" width="4" style="41" customWidth="1"/>
    <col min="22" max="16384" width="5" style="41"/>
  </cols>
  <sheetData>
    <row r="1" spans="1:21" ht="14.25" customHeight="1" x14ac:dyDescent="0.2">
      <c r="A1" s="130" t="s">
        <v>344</v>
      </c>
      <c r="B1" s="130"/>
      <c r="C1" s="130"/>
      <c r="D1"/>
      <c r="E1"/>
      <c r="F1"/>
      <c r="G1" s="130"/>
      <c r="H1"/>
      <c r="I1"/>
      <c r="J1"/>
      <c r="K1"/>
      <c r="L1" s="130" t="s">
        <v>170</v>
      </c>
      <c r="T1" s="41">
        <v>1</v>
      </c>
    </row>
    <row r="2" spans="1:21" ht="14.25" customHeight="1" x14ac:dyDescent="0.2">
      <c r="A2" s="130" t="s">
        <v>116</v>
      </c>
      <c r="B2" s="42"/>
      <c r="C2" s="42"/>
      <c r="D2" s="42"/>
      <c r="E2" s="42"/>
      <c r="F2" s="42"/>
      <c r="G2" s="42"/>
      <c r="H2" s="42"/>
      <c r="I2" s="43"/>
      <c r="J2" s="129" t="s">
        <v>117</v>
      </c>
      <c r="T2" s="41">
        <v>2</v>
      </c>
    </row>
    <row r="3" spans="1:21" ht="15" customHeight="1" x14ac:dyDescent="0.2">
      <c r="T3" s="41">
        <v>3</v>
      </c>
    </row>
    <row r="4" spans="1:21" ht="14.25" customHeight="1" x14ac:dyDescent="0.2">
      <c r="A4" s="44" t="s">
        <v>107</v>
      </c>
      <c r="T4" s="41">
        <v>4</v>
      </c>
    </row>
    <row r="5" spans="1:21" ht="14.25" customHeight="1" x14ac:dyDescent="0.2">
      <c r="A5" s="44" t="s">
        <v>108</v>
      </c>
      <c r="T5" s="41">
        <v>5</v>
      </c>
    </row>
    <row r="6" spans="1:21" ht="14.25" customHeight="1" x14ac:dyDescent="0.2">
      <c r="T6" s="41">
        <v>6</v>
      </c>
    </row>
    <row r="7" spans="1:21" ht="14.25" customHeight="1" thickBot="1" x14ac:dyDescent="0.25">
      <c r="A7" s="44" t="s">
        <v>9</v>
      </c>
      <c r="T7" s="41">
        <v>7</v>
      </c>
    </row>
    <row r="8" spans="1:21" ht="14.25" customHeight="1" x14ac:dyDescent="0.2">
      <c r="A8" s="82" t="s">
        <v>171</v>
      </c>
      <c r="B8" s="281" t="s">
        <v>348</v>
      </c>
      <c r="C8" s="282"/>
      <c r="D8" s="282"/>
      <c r="E8" s="282"/>
      <c r="F8" s="282"/>
      <c r="G8" s="282"/>
      <c r="H8" s="282"/>
      <c r="I8" s="283"/>
      <c r="J8" s="45" t="s">
        <v>188</v>
      </c>
      <c r="T8" s="41">
        <v>8</v>
      </c>
      <c r="U8" s="41" t="s">
        <v>293</v>
      </c>
    </row>
    <row r="9" spans="1:21" ht="14.25" customHeight="1" x14ac:dyDescent="0.2">
      <c r="A9" s="82" t="s">
        <v>88</v>
      </c>
      <c r="B9" s="294" t="s">
        <v>296</v>
      </c>
      <c r="C9" s="295"/>
      <c r="D9" s="295"/>
      <c r="E9" s="295"/>
      <c r="F9" s="295"/>
      <c r="G9" s="295"/>
      <c r="H9" s="295"/>
      <c r="I9" s="296"/>
      <c r="T9" s="41">
        <v>9</v>
      </c>
      <c r="U9" s="41" t="s">
        <v>348</v>
      </c>
    </row>
    <row r="10" spans="1:21" ht="14.25" customHeight="1" thickBot="1" x14ac:dyDescent="0.25">
      <c r="A10" s="82" t="s">
        <v>91</v>
      </c>
      <c r="B10" s="297" t="s">
        <v>294</v>
      </c>
      <c r="C10" s="298"/>
      <c r="D10" s="298"/>
      <c r="E10" s="298"/>
      <c r="F10" s="298"/>
      <c r="G10" s="298"/>
      <c r="H10" s="298"/>
      <c r="I10" s="299"/>
      <c r="J10" s="45" t="s">
        <v>32</v>
      </c>
      <c r="T10" s="41">
        <v>10</v>
      </c>
      <c r="U10" s="184" t="str">
        <f>IF(B8=U8,"波佐見町長選挙候補者",IF(B8=U9,"波佐見町議会議員一般選挙候補者",""))</f>
        <v>波佐見町議会議員一般選挙候補者</v>
      </c>
    </row>
    <row r="11" spans="1:21" ht="14.25" customHeight="1" x14ac:dyDescent="0.2">
      <c r="J11" s="45"/>
      <c r="T11" s="41">
        <v>11</v>
      </c>
    </row>
    <row r="12" spans="1:21" ht="14.25" customHeight="1" x14ac:dyDescent="0.2">
      <c r="A12" s="44" t="s">
        <v>109</v>
      </c>
      <c r="B12" s="46" t="s">
        <v>115</v>
      </c>
      <c r="I12" s="41"/>
      <c r="J12" s="46"/>
      <c r="T12" s="41">
        <v>12</v>
      </c>
    </row>
    <row r="13" spans="1:21" ht="14.25" customHeight="1" thickBot="1" x14ac:dyDescent="0.25">
      <c r="A13" s="291" t="s">
        <v>142</v>
      </c>
      <c r="B13" s="292"/>
      <c r="C13" s="292"/>
      <c r="D13" s="292"/>
      <c r="E13" s="292"/>
      <c r="F13" s="292"/>
      <c r="G13" s="292"/>
      <c r="H13" s="292"/>
      <c r="I13" s="293"/>
      <c r="J13" s="46"/>
      <c r="T13" s="41">
        <v>13</v>
      </c>
    </row>
    <row r="14" spans="1:21" ht="14.25" customHeight="1" x14ac:dyDescent="0.2">
      <c r="A14" s="82" t="s">
        <v>88</v>
      </c>
      <c r="B14" s="281" t="s">
        <v>297</v>
      </c>
      <c r="C14" s="282"/>
      <c r="D14" s="282"/>
      <c r="E14" s="282"/>
      <c r="F14" s="282"/>
      <c r="G14" s="282"/>
      <c r="H14" s="282"/>
      <c r="I14" s="283"/>
      <c r="J14" s="58" t="s">
        <v>172</v>
      </c>
      <c r="T14" s="41">
        <v>14</v>
      </c>
    </row>
    <row r="15" spans="1:21" ht="14.25" customHeight="1" x14ac:dyDescent="0.2">
      <c r="A15" s="82" t="s">
        <v>89</v>
      </c>
      <c r="B15" s="294" t="s">
        <v>220</v>
      </c>
      <c r="C15" s="295"/>
      <c r="D15" s="295"/>
      <c r="E15" s="295"/>
      <c r="F15" s="295"/>
      <c r="G15" s="295"/>
      <c r="H15" s="295"/>
      <c r="I15" s="296"/>
      <c r="J15" s="58" t="s">
        <v>189</v>
      </c>
      <c r="T15" s="41">
        <v>15</v>
      </c>
    </row>
    <row r="16" spans="1:21" ht="14.25" customHeight="1" thickBot="1" x14ac:dyDescent="0.25">
      <c r="A16" s="82" t="s">
        <v>90</v>
      </c>
      <c r="B16" s="297" t="s">
        <v>104</v>
      </c>
      <c r="C16" s="298"/>
      <c r="D16" s="298"/>
      <c r="E16" s="298"/>
      <c r="F16" s="298"/>
      <c r="G16" s="298"/>
      <c r="H16" s="298"/>
      <c r="I16" s="299"/>
      <c r="J16" s="45" t="s">
        <v>190</v>
      </c>
      <c r="T16" s="41">
        <v>16</v>
      </c>
    </row>
    <row r="17" spans="1:21" ht="14.25" customHeight="1" thickBot="1" x14ac:dyDescent="0.25">
      <c r="A17" s="300" t="s">
        <v>106</v>
      </c>
      <c r="B17" s="301"/>
      <c r="C17" s="301"/>
      <c r="D17" s="301"/>
      <c r="E17" s="301"/>
      <c r="F17" s="301"/>
      <c r="G17" s="301"/>
      <c r="H17" s="301"/>
      <c r="I17" s="302"/>
      <c r="J17" s="45" t="s">
        <v>202</v>
      </c>
      <c r="T17" s="41">
        <v>17</v>
      </c>
    </row>
    <row r="18" spans="1:21" ht="14.25" customHeight="1" x14ac:dyDescent="0.2">
      <c r="A18" s="82" t="s">
        <v>92</v>
      </c>
      <c r="B18" s="281" t="s">
        <v>215</v>
      </c>
      <c r="C18" s="282"/>
      <c r="D18" s="282"/>
      <c r="E18" s="282"/>
      <c r="F18" s="282"/>
      <c r="G18" s="282"/>
      <c r="H18" s="282"/>
      <c r="I18" s="283"/>
      <c r="J18" s="45" t="s">
        <v>97</v>
      </c>
      <c r="T18" s="41">
        <v>18</v>
      </c>
    </row>
    <row r="19" spans="1:21" ht="14.25" customHeight="1" x14ac:dyDescent="0.2">
      <c r="A19" s="82" t="s">
        <v>93</v>
      </c>
      <c r="B19" s="294" t="s">
        <v>102</v>
      </c>
      <c r="C19" s="295"/>
      <c r="D19" s="295"/>
      <c r="E19" s="295"/>
      <c r="F19" s="295"/>
      <c r="G19" s="295"/>
      <c r="H19" s="295"/>
      <c r="I19" s="296"/>
      <c r="J19" s="45" t="s">
        <v>96</v>
      </c>
      <c r="T19" s="41">
        <v>19</v>
      </c>
    </row>
    <row r="20" spans="1:21" ht="14.25" customHeight="1" x14ac:dyDescent="0.2">
      <c r="A20" s="82" t="s">
        <v>94</v>
      </c>
      <c r="B20" s="294" t="s">
        <v>118</v>
      </c>
      <c r="C20" s="295"/>
      <c r="D20" s="295"/>
      <c r="E20" s="295"/>
      <c r="F20" s="295"/>
      <c r="G20" s="295"/>
      <c r="H20" s="295"/>
      <c r="I20" s="296"/>
      <c r="J20" s="45" t="s">
        <v>98</v>
      </c>
      <c r="T20" s="41">
        <v>20</v>
      </c>
    </row>
    <row r="21" spans="1:21" ht="14.25" customHeight="1" x14ac:dyDescent="0.2">
      <c r="A21" s="82" t="s">
        <v>101</v>
      </c>
      <c r="B21" s="294" t="s">
        <v>216</v>
      </c>
      <c r="C21" s="295"/>
      <c r="D21" s="295"/>
      <c r="E21" s="295"/>
      <c r="F21" s="295"/>
      <c r="G21" s="295"/>
      <c r="H21" s="295"/>
      <c r="I21" s="296"/>
      <c r="J21" s="45" t="s">
        <v>99</v>
      </c>
      <c r="T21" s="41">
        <v>21</v>
      </c>
    </row>
    <row r="22" spans="1:21" ht="14.25" customHeight="1" thickBot="1" x14ac:dyDescent="0.25">
      <c r="A22" s="82" t="s">
        <v>95</v>
      </c>
      <c r="B22" s="297" t="s">
        <v>232</v>
      </c>
      <c r="C22" s="298"/>
      <c r="D22" s="298"/>
      <c r="E22" s="298"/>
      <c r="F22" s="298"/>
      <c r="G22" s="298"/>
      <c r="H22" s="298"/>
      <c r="I22" s="299"/>
      <c r="J22" s="45" t="s">
        <v>100</v>
      </c>
      <c r="T22" s="41">
        <v>22</v>
      </c>
    </row>
    <row r="23" spans="1:21" ht="14.25" customHeight="1" thickBot="1" x14ac:dyDescent="0.25">
      <c r="A23" s="300" t="s">
        <v>12</v>
      </c>
      <c r="B23" s="301"/>
      <c r="C23" s="301"/>
      <c r="D23" s="301"/>
      <c r="E23" s="301"/>
      <c r="F23" s="301"/>
      <c r="G23" s="301"/>
      <c r="H23" s="301"/>
      <c r="I23" s="302"/>
      <c r="T23" s="41">
        <v>23</v>
      </c>
    </row>
    <row r="24" spans="1:21" ht="14.25" customHeight="1" thickBot="1" x14ac:dyDescent="0.25">
      <c r="A24" s="82" t="s">
        <v>11</v>
      </c>
      <c r="B24" s="52" t="s">
        <v>231</v>
      </c>
      <c r="C24" s="64" t="s">
        <v>124</v>
      </c>
      <c r="D24" s="54" t="s">
        <v>5</v>
      </c>
      <c r="E24" s="50">
        <v>9</v>
      </c>
      <c r="F24" s="49" t="s">
        <v>3</v>
      </c>
      <c r="G24" s="48" t="s">
        <v>345</v>
      </c>
      <c r="H24" s="310" t="s">
        <v>200</v>
      </c>
      <c r="I24" s="311"/>
      <c r="J24" s="45" t="s">
        <v>191</v>
      </c>
      <c r="T24" s="41">
        <v>24</v>
      </c>
    </row>
    <row r="25" spans="1:21" ht="14.25" customHeight="1" thickBot="1" x14ac:dyDescent="0.25">
      <c r="A25" s="289" t="s">
        <v>121</v>
      </c>
      <c r="B25" s="47" t="s">
        <v>231</v>
      </c>
      <c r="C25" s="64" t="s">
        <v>124</v>
      </c>
      <c r="D25" s="49" t="s">
        <v>5</v>
      </c>
      <c r="E25" s="64" t="s">
        <v>346</v>
      </c>
      <c r="F25" s="49" t="s">
        <v>110</v>
      </c>
      <c r="G25" s="48" t="s">
        <v>8</v>
      </c>
      <c r="H25" s="49" t="s">
        <v>4</v>
      </c>
      <c r="I25" s="51" t="s">
        <v>111</v>
      </c>
      <c r="J25" s="45" t="s">
        <v>192</v>
      </c>
      <c r="T25" s="41">
        <v>25</v>
      </c>
    </row>
    <row r="26" spans="1:21" ht="14.25" customHeight="1" thickBot="1" x14ac:dyDescent="0.25">
      <c r="A26" s="290"/>
      <c r="B26" s="47" t="s">
        <v>231</v>
      </c>
      <c r="C26" s="185" t="str">
        <f>C25</f>
        <v>６</v>
      </c>
      <c r="D26" s="54" t="s">
        <v>5</v>
      </c>
      <c r="E26" s="186" t="str">
        <f>E25</f>
        <v>１０</v>
      </c>
      <c r="F26" s="54" t="s">
        <v>110</v>
      </c>
      <c r="G26" s="64" t="s">
        <v>124</v>
      </c>
      <c r="H26" s="54" t="s">
        <v>4</v>
      </c>
      <c r="I26" s="55" t="s">
        <v>112</v>
      </c>
      <c r="J26" s="45" t="s">
        <v>175</v>
      </c>
      <c r="T26" s="41">
        <v>26</v>
      </c>
      <c r="U26" s="183">
        <f>IF(G26-G25&gt;=0,D27*H27,"")</f>
        <v>66000</v>
      </c>
    </row>
    <row r="27" spans="1:21" ht="14.25" customHeight="1" thickBot="1" x14ac:dyDescent="0.25">
      <c r="A27" s="289" t="s">
        <v>21</v>
      </c>
      <c r="B27" s="303" t="str">
        <f>IF(G26-G25&lt;0,"日付エラー","内訳１日")</f>
        <v>内訳１日</v>
      </c>
      <c r="C27" s="304"/>
      <c r="D27" s="305">
        <v>11000</v>
      </c>
      <c r="E27" s="306"/>
      <c r="F27" s="56" t="s">
        <v>37</v>
      </c>
      <c r="G27" s="41" t="s">
        <v>113</v>
      </c>
      <c r="H27" s="170">
        <f>IF(G25="","0",G26-G25+1)</f>
        <v>6</v>
      </c>
      <c r="I27" s="55" t="s">
        <v>4</v>
      </c>
      <c r="J27" s="45" t="s">
        <v>229</v>
      </c>
      <c r="T27" s="41">
        <v>27</v>
      </c>
    </row>
    <row r="28" spans="1:21" ht="14.25" customHeight="1" x14ac:dyDescent="0.2">
      <c r="A28" s="290"/>
      <c r="B28" s="309" t="s">
        <v>114</v>
      </c>
      <c r="C28" s="307"/>
      <c r="D28" s="175"/>
      <c r="E28" s="169" t="s">
        <v>169</v>
      </c>
      <c r="F28" s="308">
        <f>IF(H27&lt;=0,"",U26)</f>
        <v>66000</v>
      </c>
      <c r="G28" s="308"/>
      <c r="H28" s="308"/>
      <c r="I28" s="51" t="s">
        <v>37</v>
      </c>
      <c r="J28" s="45" t="s">
        <v>193</v>
      </c>
      <c r="T28" s="41">
        <v>28</v>
      </c>
    </row>
    <row r="29" spans="1:21" ht="14.25" customHeight="1" x14ac:dyDescent="0.2">
      <c r="T29" s="41">
        <v>29</v>
      </c>
    </row>
    <row r="30" spans="1:21" ht="14.25" customHeight="1" x14ac:dyDescent="0.2">
      <c r="A30" s="44" t="s">
        <v>139</v>
      </c>
      <c r="T30" s="41">
        <v>30</v>
      </c>
    </row>
    <row r="31" spans="1:21" ht="14.25" customHeight="1" thickBot="1" x14ac:dyDescent="0.25">
      <c r="A31" s="291" t="s">
        <v>142</v>
      </c>
      <c r="B31" s="292"/>
      <c r="C31" s="292"/>
      <c r="D31" s="292"/>
      <c r="E31" s="292"/>
      <c r="F31" s="292"/>
      <c r="G31" s="292"/>
      <c r="H31" s="292"/>
      <c r="I31" s="293"/>
      <c r="T31" s="41">
        <v>31</v>
      </c>
    </row>
    <row r="32" spans="1:21" ht="15" customHeight="1" x14ac:dyDescent="0.2">
      <c r="A32" s="82" t="s">
        <v>88</v>
      </c>
      <c r="B32" s="281" t="s">
        <v>298</v>
      </c>
      <c r="C32" s="282"/>
      <c r="D32" s="282"/>
      <c r="E32" s="282"/>
      <c r="F32" s="282"/>
      <c r="G32" s="282"/>
      <c r="H32" s="282"/>
      <c r="I32" s="283"/>
    </row>
    <row r="33" spans="1:20" ht="14.25" customHeight="1" thickBot="1" x14ac:dyDescent="0.25">
      <c r="A33" s="82" t="s">
        <v>91</v>
      </c>
      <c r="B33" s="297" t="s">
        <v>105</v>
      </c>
      <c r="C33" s="298"/>
      <c r="D33" s="298"/>
      <c r="E33" s="298"/>
      <c r="F33" s="298"/>
      <c r="G33" s="298"/>
      <c r="H33" s="298"/>
      <c r="I33" s="299"/>
      <c r="J33" s="45" t="s">
        <v>32</v>
      </c>
    </row>
    <row r="34" spans="1:20" ht="14.25" customHeight="1" thickBot="1" x14ac:dyDescent="0.25">
      <c r="A34" s="300" t="s">
        <v>12</v>
      </c>
      <c r="B34" s="301"/>
      <c r="C34" s="301"/>
      <c r="D34" s="301"/>
      <c r="E34" s="301"/>
      <c r="F34" s="301"/>
      <c r="G34" s="301"/>
      <c r="H34" s="301"/>
      <c r="I34" s="302"/>
    </row>
    <row r="35" spans="1:20" ht="14.25" customHeight="1" thickBot="1" x14ac:dyDescent="0.25">
      <c r="A35" s="82" t="s">
        <v>11</v>
      </c>
      <c r="B35" s="47" t="s">
        <v>231</v>
      </c>
      <c r="C35" s="64" t="s">
        <v>124</v>
      </c>
      <c r="D35" s="49" t="s">
        <v>5</v>
      </c>
      <c r="E35" s="50">
        <v>9</v>
      </c>
      <c r="F35" s="49" t="s">
        <v>3</v>
      </c>
      <c r="G35" s="48">
        <v>25</v>
      </c>
      <c r="H35" s="310" t="s">
        <v>200</v>
      </c>
      <c r="I35" s="311"/>
      <c r="J35" s="45" t="s">
        <v>194</v>
      </c>
    </row>
    <row r="36" spans="1:20" ht="14.25" customHeight="1" thickBot="1" x14ac:dyDescent="0.25">
      <c r="A36" s="289" t="s">
        <v>144</v>
      </c>
      <c r="B36" s="52" t="s">
        <v>231</v>
      </c>
      <c r="C36" s="64" t="s">
        <v>124</v>
      </c>
      <c r="D36" s="49" t="s">
        <v>5</v>
      </c>
      <c r="E36" s="64" t="s">
        <v>346</v>
      </c>
      <c r="F36" s="54" t="s">
        <v>110</v>
      </c>
      <c r="G36" s="50" t="s">
        <v>8</v>
      </c>
      <c r="H36" s="54" t="s">
        <v>4</v>
      </c>
      <c r="I36" s="55" t="s">
        <v>111</v>
      </c>
      <c r="J36" s="45" t="s">
        <v>195</v>
      </c>
    </row>
    <row r="37" spans="1:20" ht="14.25" customHeight="1" thickBot="1" x14ac:dyDescent="0.25">
      <c r="A37" s="290"/>
      <c r="B37" s="47" t="s">
        <v>231</v>
      </c>
      <c r="C37" s="185" t="str">
        <f>C36</f>
        <v>６</v>
      </c>
      <c r="D37" s="54" t="s">
        <v>5</v>
      </c>
      <c r="E37" s="186" t="str">
        <f>E36</f>
        <v>１０</v>
      </c>
      <c r="F37" s="49" t="s">
        <v>110</v>
      </c>
      <c r="G37" s="53" t="s">
        <v>124</v>
      </c>
      <c r="H37" s="49" t="s">
        <v>4</v>
      </c>
      <c r="I37" s="51" t="s">
        <v>112</v>
      </c>
      <c r="J37" s="45" t="s">
        <v>175</v>
      </c>
      <c r="T37" s="176"/>
    </row>
    <row r="38" spans="1:20" ht="14.25" customHeight="1" thickBot="1" x14ac:dyDescent="0.25">
      <c r="A38" s="289" t="s">
        <v>21</v>
      </c>
      <c r="B38" s="303" t="str">
        <f>IF(G37-G36&lt;0,"日付エラー","内訳１日")</f>
        <v>内訳１日</v>
      </c>
      <c r="C38" s="304"/>
      <c r="D38" s="305">
        <v>10000</v>
      </c>
      <c r="E38" s="306"/>
      <c r="F38" s="57" t="s">
        <v>37</v>
      </c>
      <c r="G38" s="57" t="s">
        <v>113</v>
      </c>
      <c r="H38" s="170">
        <f>IF(G36="","0",G37-G36+1)</f>
        <v>6</v>
      </c>
      <c r="I38" s="83" t="s">
        <v>4</v>
      </c>
      <c r="J38" s="45" t="s">
        <v>196</v>
      </c>
    </row>
    <row r="39" spans="1:20" ht="14.25" customHeight="1" x14ac:dyDescent="0.2">
      <c r="A39" s="290"/>
      <c r="B39" s="309" t="s">
        <v>114</v>
      </c>
      <c r="C39" s="307"/>
      <c r="D39" s="175"/>
      <c r="E39" s="169" t="s">
        <v>169</v>
      </c>
      <c r="F39" s="308" t="str">
        <f>IF(H38&lt;=0,"",T39)</f>
        <v/>
      </c>
      <c r="G39" s="308"/>
      <c r="H39" s="308"/>
      <c r="I39" s="83" t="s">
        <v>37</v>
      </c>
      <c r="T39" s="183" t="str">
        <f>IF(G36-G35&gt;=0,D38*H38,"")</f>
        <v/>
      </c>
    </row>
    <row r="40" spans="1:20" ht="14.25" customHeight="1" x14ac:dyDescent="0.2"/>
    <row r="41" spans="1:20" ht="14.25" customHeight="1" x14ac:dyDescent="0.2">
      <c r="A41" s="44" t="s">
        <v>140</v>
      </c>
      <c r="B41" s="46" t="s">
        <v>141</v>
      </c>
    </row>
    <row r="42" spans="1:20" ht="14.25" customHeight="1" thickBot="1" x14ac:dyDescent="0.25">
      <c r="A42" s="291" t="s">
        <v>142</v>
      </c>
      <c r="B42" s="292"/>
      <c r="C42" s="292"/>
      <c r="D42" s="292"/>
      <c r="E42" s="292"/>
      <c r="F42" s="292"/>
      <c r="G42" s="292"/>
      <c r="H42" s="292"/>
      <c r="I42" s="293"/>
    </row>
    <row r="43" spans="1:20" ht="14.25" customHeight="1" x14ac:dyDescent="0.2">
      <c r="A43" s="82" t="s">
        <v>88</v>
      </c>
      <c r="B43" s="281"/>
      <c r="C43" s="282"/>
      <c r="D43" s="282"/>
      <c r="E43" s="282"/>
      <c r="F43" s="282"/>
      <c r="G43" s="282"/>
      <c r="H43" s="282"/>
      <c r="I43" s="283"/>
    </row>
    <row r="44" spans="1:20" ht="15" customHeight="1" thickBot="1" x14ac:dyDescent="0.25">
      <c r="A44" s="82" t="s">
        <v>91</v>
      </c>
      <c r="B44" s="297"/>
      <c r="C44" s="298"/>
      <c r="D44" s="298"/>
      <c r="E44" s="298"/>
      <c r="F44" s="298"/>
      <c r="G44" s="298"/>
      <c r="H44" s="298"/>
      <c r="I44" s="299"/>
      <c r="J44" s="45" t="s">
        <v>32</v>
      </c>
    </row>
    <row r="45" spans="1:20" ht="15" customHeight="1" thickBot="1" x14ac:dyDescent="0.25">
      <c r="A45" s="300" t="s">
        <v>12</v>
      </c>
      <c r="B45" s="301"/>
      <c r="C45" s="301"/>
      <c r="D45" s="301"/>
      <c r="E45" s="301"/>
      <c r="F45" s="301"/>
      <c r="G45" s="301"/>
      <c r="H45" s="301"/>
      <c r="I45" s="302"/>
    </row>
    <row r="46" spans="1:20" ht="15" customHeight="1" thickBot="1" x14ac:dyDescent="0.25">
      <c r="A46" s="82" t="s">
        <v>11</v>
      </c>
      <c r="B46" s="47" t="s">
        <v>231</v>
      </c>
      <c r="C46" s="64"/>
      <c r="D46" s="49" t="s">
        <v>5</v>
      </c>
      <c r="E46" s="50"/>
      <c r="F46" s="49" t="s">
        <v>3</v>
      </c>
      <c r="G46" s="48"/>
      <c r="H46" s="310" t="s">
        <v>200</v>
      </c>
      <c r="I46" s="311"/>
      <c r="J46" s="45" t="s">
        <v>194</v>
      </c>
    </row>
    <row r="47" spans="1:20" ht="15" customHeight="1" thickBot="1" x14ac:dyDescent="0.25">
      <c r="A47" s="289" t="s">
        <v>144</v>
      </c>
      <c r="B47" s="52" t="s">
        <v>231</v>
      </c>
      <c r="C47" s="64"/>
      <c r="D47" s="49" t="s">
        <v>5</v>
      </c>
      <c r="E47" s="64"/>
      <c r="F47" s="54" t="s">
        <v>110</v>
      </c>
      <c r="G47" s="50"/>
      <c r="H47" s="54" t="s">
        <v>4</v>
      </c>
      <c r="I47" s="55" t="s">
        <v>111</v>
      </c>
      <c r="J47" s="45" t="s">
        <v>195</v>
      </c>
    </row>
    <row r="48" spans="1:20" ht="15" customHeight="1" thickBot="1" x14ac:dyDescent="0.25">
      <c r="A48" s="290"/>
      <c r="B48" s="47" t="s">
        <v>231</v>
      </c>
      <c r="C48" s="185">
        <f>C47</f>
        <v>0</v>
      </c>
      <c r="D48" s="54" t="s">
        <v>5</v>
      </c>
      <c r="E48" s="186">
        <f>E47</f>
        <v>0</v>
      </c>
      <c r="F48" s="49" t="s">
        <v>110</v>
      </c>
      <c r="G48" s="173"/>
      <c r="H48" s="49" t="s">
        <v>4</v>
      </c>
      <c r="I48" s="51" t="s">
        <v>112</v>
      </c>
      <c r="J48" s="45" t="s">
        <v>176</v>
      </c>
      <c r="T48" s="176" t="str">
        <f>IF(H49+1=1,"日付エラー","")</f>
        <v>日付エラー</v>
      </c>
    </row>
    <row r="49" spans="1:21" ht="15" customHeight="1" thickBot="1" x14ac:dyDescent="0.25">
      <c r="A49" s="289" t="s">
        <v>21</v>
      </c>
      <c r="B49" s="303" t="str">
        <f>IF(G48-G47&lt;0,"日付エラー","内訳１日")</f>
        <v>内訳１日</v>
      </c>
      <c r="C49" s="304"/>
      <c r="D49" s="305"/>
      <c r="E49" s="306"/>
      <c r="F49" s="57" t="s">
        <v>37</v>
      </c>
      <c r="G49" s="57" t="s">
        <v>113</v>
      </c>
      <c r="H49" s="170" t="str">
        <f>IF(G47&lt;=G37,"0",G48-G47+1)</f>
        <v>0</v>
      </c>
      <c r="I49" s="83" t="s">
        <v>4</v>
      </c>
      <c r="J49" s="45" t="s">
        <v>196</v>
      </c>
      <c r="T49" s="176" t="str">
        <f>IF(G47&lt;=G37,"期間重複","合計")</f>
        <v>期間重複</v>
      </c>
    </row>
    <row r="50" spans="1:21" ht="15" customHeight="1" x14ac:dyDescent="0.2">
      <c r="A50" s="290"/>
      <c r="B50" s="303" t="str">
        <f>IF(G47="","合計",T49)</f>
        <v>合計</v>
      </c>
      <c r="C50" s="307"/>
      <c r="D50" s="175" t="str">
        <f>IF(G47="","",T48)</f>
        <v/>
      </c>
      <c r="E50" s="169" t="s">
        <v>169</v>
      </c>
      <c r="F50" s="308">
        <f>IF(H49&lt;=0,"",IF(G47-G46&lt;0,"契約日エラー",T50))</f>
        <v>0</v>
      </c>
      <c r="G50" s="308"/>
      <c r="H50" s="308"/>
      <c r="I50" s="83" t="s">
        <v>37</v>
      </c>
      <c r="T50" s="183">
        <f>IF(G47-G46&gt;=0,D49*H49,"")</f>
        <v>0</v>
      </c>
    </row>
    <row r="52" spans="1:21" ht="15" customHeight="1" x14ac:dyDescent="0.2">
      <c r="A52" s="44" t="s">
        <v>143</v>
      </c>
      <c r="I52" s="41"/>
    </row>
    <row r="53" spans="1:21" ht="15" customHeight="1" thickBot="1" x14ac:dyDescent="0.25">
      <c r="A53" s="291" t="s">
        <v>142</v>
      </c>
      <c r="B53" s="292"/>
      <c r="C53" s="292"/>
      <c r="D53" s="292"/>
      <c r="E53" s="292"/>
      <c r="F53" s="292"/>
      <c r="G53" s="292"/>
      <c r="H53" s="292"/>
      <c r="I53" s="293"/>
    </row>
    <row r="54" spans="1:21" ht="15" customHeight="1" x14ac:dyDescent="0.2">
      <c r="A54" s="82" t="s">
        <v>88</v>
      </c>
      <c r="B54" s="281" t="s">
        <v>299</v>
      </c>
      <c r="C54" s="282"/>
      <c r="D54" s="282"/>
      <c r="E54" s="282"/>
      <c r="F54" s="282"/>
      <c r="G54" s="282"/>
      <c r="H54" s="282"/>
      <c r="I54" s="283"/>
      <c r="J54" s="45" t="s">
        <v>197</v>
      </c>
    </row>
    <row r="55" spans="1:21" ht="15" customHeight="1" x14ac:dyDescent="0.2">
      <c r="A55" s="82" t="s">
        <v>89</v>
      </c>
      <c r="B55" s="294" t="s">
        <v>219</v>
      </c>
      <c r="C55" s="295"/>
      <c r="D55" s="295"/>
      <c r="E55" s="295"/>
      <c r="F55" s="295"/>
      <c r="G55" s="295"/>
      <c r="H55" s="295"/>
      <c r="I55" s="296"/>
    </row>
    <row r="56" spans="1:21" ht="15" customHeight="1" thickBot="1" x14ac:dyDescent="0.25">
      <c r="A56" s="82" t="s">
        <v>90</v>
      </c>
      <c r="B56" s="297" t="s">
        <v>217</v>
      </c>
      <c r="C56" s="298"/>
      <c r="D56" s="298"/>
      <c r="E56" s="298"/>
      <c r="F56" s="298"/>
      <c r="G56" s="298"/>
      <c r="H56" s="298"/>
      <c r="I56" s="299"/>
      <c r="J56" s="45" t="s">
        <v>218</v>
      </c>
    </row>
    <row r="57" spans="1:21" ht="15" customHeight="1" thickBot="1" x14ac:dyDescent="0.25">
      <c r="A57" s="300" t="s">
        <v>12</v>
      </c>
      <c r="B57" s="301"/>
      <c r="C57" s="301"/>
      <c r="D57" s="301"/>
      <c r="E57" s="301"/>
      <c r="F57" s="301"/>
      <c r="G57" s="301"/>
      <c r="H57" s="301"/>
      <c r="I57" s="302"/>
    </row>
    <row r="58" spans="1:21" ht="15" customHeight="1" x14ac:dyDescent="0.2">
      <c r="A58" s="168" t="s">
        <v>155</v>
      </c>
      <c r="B58" s="281" t="s">
        <v>295</v>
      </c>
      <c r="C58" s="282"/>
      <c r="D58" s="282"/>
      <c r="E58" s="282"/>
      <c r="F58" s="282"/>
      <c r="G58" s="282"/>
      <c r="H58" s="282"/>
      <c r="I58" s="283"/>
      <c r="J58" s="45" t="s">
        <v>184</v>
      </c>
    </row>
    <row r="59" spans="1:21" ht="15" customHeight="1" thickBot="1" x14ac:dyDescent="0.25">
      <c r="A59" s="82" t="s">
        <v>156</v>
      </c>
      <c r="B59" s="297" t="s">
        <v>219</v>
      </c>
      <c r="C59" s="298"/>
      <c r="D59" s="298"/>
      <c r="E59" s="298"/>
      <c r="F59" s="298"/>
      <c r="G59" s="298"/>
      <c r="H59" s="298"/>
      <c r="I59" s="299"/>
    </row>
    <row r="60" spans="1:21" ht="15" customHeight="1" thickBot="1" x14ac:dyDescent="0.25">
      <c r="A60" s="82" t="s">
        <v>11</v>
      </c>
      <c r="B60" s="174" t="s">
        <v>231</v>
      </c>
      <c r="C60" s="64" t="s">
        <v>124</v>
      </c>
      <c r="D60" s="172" t="s">
        <v>5</v>
      </c>
      <c r="E60" s="50">
        <v>9</v>
      </c>
      <c r="F60" s="150" t="s">
        <v>3</v>
      </c>
      <c r="G60" s="48">
        <v>23</v>
      </c>
      <c r="H60" s="310" t="s">
        <v>200</v>
      </c>
      <c r="I60" s="311"/>
      <c r="J60" s="45" t="s">
        <v>199</v>
      </c>
    </row>
    <row r="61" spans="1:21" ht="15" customHeight="1" thickBot="1" x14ac:dyDescent="0.25">
      <c r="A61" s="289" t="s">
        <v>145</v>
      </c>
      <c r="B61" s="47" t="s">
        <v>231</v>
      </c>
      <c r="C61" s="64" t="s">
        <v>124</v>
      </c>
      <c r="D61" s="49" t="s">
        <v>5</v>
      </c>
      <c r="E61" s="64">
        <v>10</v>
      </c>
      <c r="F61" s="49" t="s">
        <v>110</v>
      </c>
      <c r="G61" s="50">
        <v>1</v>
      </c>
      <c r="H61" s="49" t="s">
        <v>4</v>
      </c>
      <c r="I61" s="51" t="s">
        <v>111</v>
      </c>
      <c r="J61" s="45" t="s">
        <v>198</v>
      </c>
    </row>
    <row r="62" spans="1:21" ht="15" customHeight="1" thickBot="1" x14ac:dyDescent="0.25">
      <c r="A62" s="290"/>
      <c r="B62" s="149" t="s">
        <v>231</v>
      </c>
      <c r="C62" s="185" t="str">
        <f>C61</f>
        <v>６</v>
      </c>
      <c r="D62" s="150" t="s">
        <v>5</v>
      </c>
      <c r="E62" s="186">
        <f>E61</f>
        <v>10</v>
      </c>
      <c r="F62" s="54" t="s">
        <v>110</v>
      </c>
      <c r="G62" s="53">
        <v>6</v>
      </c>
      <c r="H62" s="84" t="s">
        <v>4</v>
      </c>
      <c r="I62" s="51" t="s">
        <v>112</v>
      </c>
      <c r="J62" s="45" t="s">
        <v>175</v>
      </c>
    </row>
    <row r="63" spans="1:21" ht="15" customHeight="1" thickBot="1" x14ac:dyDescent="0.25">
      <c r="A63" s="121" t="s">
        <v>146</v>
      </c>
      <c r="B63" s="278" t="str">
        <f>IF(G62-G61&lt;0,"日付エラー","1リットルあたり")</f>
        <v>1リットルあたり</v>
      </c>
      <c r="C63" s="279"/>
      <c r="D63" s="280"/>
      <c r="E63" s="284">
        <v>165</v>
      </c>
      <c r="F63" s="285"/>
      <c r="G63" s="286"/>
      <c r="H63" s="122" t="s">
        <v>147</v>
      </c>
      <c r="I63" s="55"/>
      <c r="J63" s="45" t="s">
        <v>193</v>
      </c>
    </row>
    <row r="64" spans="1:21" ht="15" customHeight="1" thickBot="1" x14ac:dyDescent="0.25">
      <c r="A64" s="82" t="s">
        <v>148</v>
      </c>
      <c r="B64" s="123">
        <v>40</v>
      </c>
      <c r="C64" s="85" t="s">
        <v>149</v>
      </c>
      <c r="D64" s="170">
        <f>IF(G61="","0",G62-G61+1)</f>
        <v>6</v>
      </c>
      <c r="E64" s="87" t="s">
        <v>138</v>
      </c>
      <c r="F64" s="88" t="s">
        <v>150</v>
      </c>
      <c r="G64" s="287">
        <f>IF(D64&lt;=0,"",T64)</f>
        <v>39600</v>
      </c>
      <c r="H64" s="288"/>
      <c r="I64" s="86" t="s">
        <v>147</v>
      </c>
      <c r="J64" s="45" t="s">
        <v>230</v>
      </c>
      <c r="T64" s="183">
        <f>IF(G62-G61&gt;=0,E63*B64*D64,"")</f>
        <v>39600</v>
      </c>
      <c r="U64" s="128"/>
    </row>
  </sheetData>
  <sheetProtection selectLockedCells="1"/>
  <mergeCells count="55">
    <mergeCell ref="H60:I60"/>
    <mergeCell ref="H46:I46"/>
    <mergeCell ref="H35:I35"/>
    <mergeCell ref="H24:I24"/>
    <mergeCell ref="B21:I21"/>
    <mergeCell ref="B22:I22"/>
    <mergeCell ref="A23:I23"/>
    <mergeCell ref="A25:A26"/>
    <mergeCell ref="A27:A28"/>
    <mergeCell ref="B27:C27"/>
    <mergeCell ref="D27:E27"/>
    <mergeCell ref="B28:C28"/>
    <mergeCell ref="F28:H28"/>
    <mergeCell ref="A31:I31"/>
    <mergeCell ref="A34:I34"/>
    <mergeCell ref="A36:A37"/>
    <mergeCell ref="B16:I16"/>
    <mergeCell ref="A17:I17"/>
    <mergeCell ref="B18:I18"/>
    <mergeCell ref="B19:I19"/>
    <mergeCell ref="B20:I20"/>
    <mergeCell ref="B9:I9"/>
    <mergeCell ref="B10:I10"/>
    <mergeCell ref="A13:I13"/>
    <mergeCell ref="B14:I14"/>
    <mergeCell ref="B15:I15"/>
    <mergeCell ref="D49:E49"/>
    <mergeCell ref="B50:C50"/>
    <mergeCell ref="F50:H50"/>
    <mergeCell ref="B32:I32"/>
    <mergeCell ref="B33:I33"/>
    <mergeCell ref="B43:I43"/>
    <mergeCell ref="B44:I44"/>
    <mergeCell ref="A42:I42"/>
    <mergeCell ref="A38:A39"/>
    <mergeCell ref="B38:C38"/>
    <mergeCell ref="D38:E38"/>
    <mergeCell ref="B39:C39"/>
    <mergeCell ref="F39:H39"/>
    <mergeCell ref="B63:D63"/>
    <mergeCell ref="B8:I8"/>
    <mergeCell ref="E63:G63"/>
    <mergeCell ref="G64:H64"/>
    <mergeCell ref="A61:A62"/>
    <mergeCell ref="A53:I53"/>
    <mergeCell ref="B54:I54"/>
    <mergeCell ref="B55:I55"/>
    <mergeCell ref="B56:I56"/>
    <mergeCell ref="A57:I57"/>
    <mergeCell ref="B58:I58"/>
    <mergeCell ref="B59:I59"/>
    <mergeCell ref="A45:I45"/>
    <mergeCell ref="A47:A48"/>
    <mergeCell ref="A49:A50"/>
    <mergeCell ref="B49:C49"/>
  </mergeCells>
  <phoneticPr fontId="1"/>
  <conditionalFormatting sqref="B8:B10">
    <cfRule type="containsBlanks" dxfId="131" priority="207">
      <formula>LEN(TRIM(B8))=0</formula>
    </cfRule>
    <cfRule type="containsBlanks" dxfId="130" priority="208">
      <formula>LEN(TRIM(B8))=0</formula>
    </cfRule>
    <cfRule type="containsBlanks" priority="209">
      <formula>LEN(TRIM(B8))=0</formula>
    </cfRule>
  </conditionalFormatting>
  <conditionalFormatting sqref="B14:B16">
    <cfRule type="containsBlanks" dxfId="129" priority="399">
      <formula>LEN(TRIM(B14))=0</formula>
    </cfRule>
    <cfRule type="containsBlanks" dxfId="128" priority="400">
      <formula>LEN(TRIM(B14))=0</formula>
    </cfRule>
    <cfRule type="containsBlanks" priority="401">
      <formula>LEN(TRIM(B14))=0</formula>
    </cfRule>
  </conditionalFormatting>
  <conditionalFormatting sqref="B18:B22">
    <cfRule type="containsBlanks" dxfId="127" priority="365">
      <formula>LEN(TRIM(B18))=0</formula>
    </cfRule>
    <cfRule type="containsBlanks" dxfId="126" priority="366">
      <formula>LEN(TRIM(B18))=0</formula>
    </cfRule>
    <cfRule type="containsBlanks" priority="367">
      <formula>LEN(TRIM(B18))=0</formula>
    </cfRule>
  </conditionalFormatting>
  <conditionalFormatting sqref="B24:B27">
    <cfRule type="containsBlanks" dxfId="125" priority="384">
      <formula>LEN(TRIM(B24))=0</formula>
    </cfRule>
    <cfRule type="containsBlanks" dxfId="124" priority="386">
      <formula>LEN(TRIM(B24))=0</formula>
    </cfRule>
  </conditionalFormatting>
  <conditionalFormatting sqref="B28">
    <cfRule type="containsBlanks" dxfId="123" priority="98">
      <formula>LEN(TRIM(B28))=0</formula>
    </cfRule>
    <cfRule type="containsBlanks" dxfId="122" priority="100">
      <formula>LEN(TRIM(B28))=0</formula>
    </cfRule>
  </conditionalFormatting>
  <conditionalFormatting sqref="B32:B33">
    <cfRule type="containsBlanks" dxfId="121" priority="355">
      <formula>LEN(TRIM(B32))=0</formula>
    </cfRule>
    <cfRule type="containsBlanks" dxfId="120" priority="356">
      <formula>LEN(TRIM(B32))=0</formula>
    </cfRule>
    <cfRule type="containsBlanks" priority="357">
      <formula>LEN(TRIM(B32))=0</formula>
    </cfRule>
  </conditionalFormatting>
  <conditionalFormatting sqref="B35:B39">
    <cfRule type="containsBlanks" dxfId="119" priority="29">
      <formula>LEN(TRIM(B35))=0</formula>
    </cfRule>
    <cfRule type="containsBlanks" dxfId="118" priority="31">
      <formula>LEN(TRIM(B35))=0</formula>
    </cfRule>
  </conditionalFormatting>
  <conditionalFormatting sqref="B43:B44">
    <cfRule type="containsBlanks" dxfId="117" priority="314">
      <formula>LEN(TRIM(B43))=0</formula>
    </cfRule>
    <cfRule type="containsBlanks" dxfId="116" priority="315">
      <formula>LEN(TRIM(B43))=0</formula>
    </cfRule>
    <cfRule type="containsBlanks" priority="316">
      <formula>LEN(TRIM(B43))=0</formula>
    </cfRule>
  </conditionalFormatting>
  <conditionalFormatting sqref="B46:B48">
    <cfRule type="containsBlanks" dxfId="115" priority="198">
      <formula>LEN(TRIM(B46))=0</formula>
    </cfRule>
  </conditionalFormatting>
  <conditionalFormatting sqref="B49">
    <cfRule type="containsBlanks" dxfId="114" priority="25">
      <formula>LEN(TRIM(B49))=0</formula>
    </cfRule>
    <cfRule type="containsBlanks" dxfId="113" priority="27">
      <formula>LEN(TRIM(B49))=0</formula>
    </cfRule>
  </conditionalFormatting>
  <conditionalFormatting sqref="B54:B56">
    <cfRule type="containsBlanks" dxfId="112" priority="247">
      <formula>LEN(TRIM(B54))=0</formula>
    </cfRule>
    <cfRule type="containsBlanks" dxfId="111" priority="248">
      <formula>LEN(TRIM(B54))=0</formula>
    </cfRule>
    <cfRule type="containsBlanks" priority="249">
      <formula>LEN(TRIM(B54))=0</formula>
    </cfRule>
  </conditionalFormatting>
  <conditionalFormatting sqref="B58:B59">
    <cfRule type="containsBlanks" priority="212">
      <formula>LEN(TRIM(B58))=0</formula>
    </cfRule>
  </conditionalFormatting>
  <conditionalFormatting sqref="B58:B62">
    <cfRule type="containsBlanks" dxfId="110" priority="210">
      <formula>LEN(TRIM(B58))=0</formula>
    </cfRule>
    <cfRule type="containsBlanks" dxfId="109" priority="211">
      <formula>LEN(TRIM(B58))=0</formula>
    </cfRule>
  </conditionalFormatting>
  <conditionalFormatting sqref="B27:C27">
    <cfRule type="containsText" dxfId="108" priority="153" operator="containsText" text="日付エラー">
      <formula>NOT(ISERROR(SEARCH("日付エラー",B27)))</formula>
    </cfRule>
  </conditionalFormatting>
  <conditionalFormatting sqref="B38:C38">
    <cfRule type="containsText" dxfId="107" priority="28" operator="containsText" text="日付エラー">
      <formula>NOT(ISERROR(SEARCH("日付エラー",B38)))</formula>
    </cfRule>
  </conditionalFormatting>
  <conditionalFormatting sqref="B49:C49">
    <cfRule type="containsText" dxfId="106" priority="24" operator="containsText" text="日付エラー">
      <formula>NOT(ISERROR(SEARCH("日付エラー",B49)))</formula>
    </cfRule>
  </conditionalFormatting>
  <conditionalFormatting sqref="B50:C50">
    <cfRule type="containsText" dxfId="105" priority="23" operator="containsText" text="期間重複">
      <formula>NOT(ISERROR(SEARCH("期間重複",B50)))</formula>
    </cfRule>
  </conditionalFormatting>
  <conditionalFormatting sqref="B63:D63">
    <cfRule type="containsText" dxfId="104" priority="157" operator="containsText" text="日付エラー">
      <formula>NOT(ISERROR(SEARCH("日付エラー",B63)))</formula>
    </cfRule>
  </conditionalFormatting>
  <conditionalFormatting sqref="B46:G48">
    <cfRule type="containsBlanks" dxfId="103" priority="68">
      <formula>LEN(TRIM(B46))=0</formula>
    </cfRule>
  </conditionalFormatting>
  <conditionalFormatting sqref="C24:G26">
    <cfRule type="containsBlanks" dxfId="102" priority="1">
      <formula>LEN(TRIM(C24))=0</formula>
    </cfRule>
  </conditionalFormatting>
  <conditionalFormatting sqref="C35:G37">
    <cfRule type="containsBlanks" dxfId="101" priority="15">
      <formula>LEN(TRIM(C35))=0</formula>
    </cfRule>
  </conditionalFormatting>
  <conditionalFormatting sqref="C60:G62">
    <cfRule type="containsBlanks" dxfId="100" priority="7">
      <formula>LEN(TRIM(C60))=0</formula>
    </cfRule>
  </conditionalFormatting>
  <conditionalFormatting sqref="D35:D37">
    <cfRule type="containsBlanks" dxfId="99" priority="201">
      <formula>LEN(TRIM(D35))=0</formula>
    </cfRule>
  </conditionalFormatting>
  <conditionalFormatting sqref="D39">
    <cfRule type="containsText" dxfId="98" priority="90" operator="containsText" text="日付エラー">
      <formula>NOT(ISERROR(SEARCH("日付エラー",D39)))</formula>
    </cfRule>
  </conditionalFormatting>
  <conditionalFormatting sqref="D46:D48">
    <cfRule type="containsBlanks" dxfId="97" priority="192">
      <formula>LEN(TRIM(D46))=0</formula>
    </cfRule>
  </conditionalFormatting>
  <conditionalFormatting sqref="D50">
    <cfRule type="containsText" dxfId="96" priority="133" operator="containsText" text="日付エラー">
      <formula>NOT(ISERROR(SEARCH("日付エラー",D50)))</formula>
    </cfRule>
  </conditionalFormatting>
  <conditionalFormatting sqref="D27:E27">
    <cfRule type="containsBlanks" dxfId="95" priority="364">
      <formula>LEN(TRIM(D27))=0</formula>
    </cfRule>
  </conditionalFormatting>
  <conditionalFormatting sqref="D38:E38">
    <cfRule type="containsBlanks" dxfId="94" priority="323">
      <formula>LEN(TRIM(D38))=0</formula>
    </cfRule>
  </conditionalFormatting>
  <conditionalFormatting sqref="D49:E49">
    <cfRule type="containsBlanks" dxfId="93" priority="259">
      <formula>LEN(TRIM(D49))=0</formula>
    </cfRule>
  </conditionalFormatting>
  <conditionalFormatting sqref="E63:G63 B64">
    <cfRule type="containsBlanks" dxfId="92" priority="217">
      <formula>LEN(TRIM(B63))=0</formula>
    </cfRule>
  </conditionalFormatting>
  <conditionalFormatting sqref="F24:G26">
    <cfRule type="containsBlanks" dxfId="91" priority="3">
      <formula>LEN(TRIM(F24))=0</formula>
    </cfRule>
  </conditionalFormatting>
  <conditionalFormatting sqref="F35:G37">
    <cfRule type="containsBlanks" dxfId="90" priority="17">
      <formula>LEN(TRIM(F35))=0</formula>
    </cfRule>
  </conditionalFormatting>
  <conditionalFormatting sqref="F46:G48">
    <cfRule type="containsBlanks" dxfId="89" priority="70">
      <formula>LEN(TRIM(F46))=0</formula>
    </cfRule>
  </conditionalFormatting>
  <conditionalFormatting sqref="F60:G62">
    <cfRule type="containsBlanks" dxfId="88" priority="9">
      <formula>LEN(TRIM(F60))=0</formula>
    </cfRule>
  </conditionalFormatting>
  <conditionalFormatting sqref="F28:H28 F39:H39">
    <cfRule type="containsText" dxfId="87" priority="46" operator="containsText" text="契約日エラー">
      <formula>NOT(ISERROR(SEARCH("契約日エラー",F28)))</formula>
    </cfRule>
  </conditionalFormatting>
  <conditionalFormatting sqref="F50:H50 G64:H64">
    <cfRule type="containsText" dxfId="86" priority="86" operator="containsText" text="契約日エラー">
      <formula>NOT(ISERROR(SEARCH("契約日エラー",F50)))</formula>
    </cfRule>
  </conditionalFormatting>
  <conditionalFormatting sqref="G48">
    <cfRule type="containsBlanks" dxfId="85" priority="66">
      <formula>LEN(TRIM(G48))=0</formula>
    </cfRule>
    <cfRule type="containsBlanks" dxfId="84" priority="67">
      <formula>LEN(TRIM(G48))=0</formula>
    </cfRule>
  </conditionalFormatting>
  <conditionalFormatting sqref="H25:H26 D24:D26">
    <cfRule type="containsBlanks" dxfId="83" priority="410">
      <formula>LEN(TRIM(D24))=0</formula>
    </cfRule>
  </conditionalFormatting>
  <conditionalFormatting sqref="H25:H26">
    <cfRule type="containsBlanks" dxfId="82" priority="408">
      <formula>LEN(TRIM(H25))=0</formula>
    </cfRule>
  </conditionalFormatting>
  <conditionalFormatting sqref="H36:H37">
    <cfRule type="containsBlanks" dxfId="81" priority="343">
      <formula>LEN(TRIM(H36))=0</formula>
    </cfRule>
    <cfRule type="containsBlanks" dxfId="80" priority="345">
      <formula>LEN(TRIM(H36))=0</formula>
    </cfRule>
  </conditionalFormatting>
  <conditionalFormatting sqref="H47:H48">
    <cfRule type="containsBlanks" dxfId="79" priority="279">
      <formula>LEN(TRIM(H47))=0</formula>
    </cfRule>
    <cfRule type="containsBlanks" dxfId="78" priority="281">
      <formula>LEN(TRIM(H47))=0</formula>
    </cfRule>
  </conditionalFormatting>
  <conditionalFormatting sqref="H61:H62 D60:D62">
    <cfRule type="containsBlanks" dxfId="77" priority="243">
      <formula>LEN(TRIM(D60))=0</formula>
    </cfRule>
  </conditionalFormatting>
  <conditionalFormatting sqref="H61:H62">
    <cfRule type="containsBlanks" dxfId="76" priority="241">
      <formula>LEN(TRIM(H61))=0</formula>
    </cfRule>
  </conditionalFormatting>
  <conditionalFormatting sqref="T39">
    <cfRule type="containsText" dxfId="75" priority="106" operator="containsText" text="日付エラー">
      <formula>NOT(ISERROR(SEARCH("日付エラー",T39)))</formula>
    </cfRule>
  </conditionalFormatting>
  <conditionalFormatting sqref="T50">
    <cfRule type="containsText" dxfId="74" priority="107" operator="containsText" text="日付エラー">
      <formula>NOT(ISERROR(SEARCH("日付エラー",T50)))</formula>
    </cfRule>
  </conditionalFormatting>
  <conditionalFormatting sqref="T64">
    <cfRule type="containsText" dxfId="73" priority="111" operator="containsText" text="日付エラー">
      <formula>NOT(ISERROR(SEARCH("日付エラー",T64)))</formula>
    </cfRule>
  </conditionalFormatting>
  <conditionalFormatting sqref="U26">
    <cfRule type="containsText" dxfId="72" priority="105" operator="containsText" text="日付エラー">
      <formula>NOT(ISERROR(SEARCH("日付エラー",U26)))</formula>
    </cfRule>
  </conditionalFormatting>
  <dataValidations count="9">
    <dataValidation type="list" allowBlank="1" showInputMessage="1" showErrorMessage="1" sqref="B8:I8" xr:uid="{00000000-0002-0000-0000-000000000000}">
      <formula1>$U$8:$U$9</formula1>
    </dataValidation>
    <dataValidation type="list" allowBlank="1" showInputMessage="1" showErrorMessage="1" sqref="G47:G48" xr:uid="{00000000-0002-0000-0000-000001000000}">
      <formula1>$T$20:$T$25</formula1>
    </dataValidation>
    <dataValidation type="list" allowBlank="1" showInputMessage="1" showErrorMessage="1" sqref="C46:C47" xr:uid="{00000000-0002-0000-0000-000002000000}">
      <formula1>$T$3</formula1>
    </dataValidation>
    <dataValidation type="list" allowBlank="1" showInputMessage="1" showErrorMessage="1" sqref="E46:E47" xr:uid="{00000000-0002-0000-0000-000003000000}">
      <formula1>$T$6</formula1>
    </dataValidation>
    <dataValidation type="list" allowBlank="1" showInputMessage="1" showErrorMessage="1" sqref="G46 G60" xr:uid="{00000000-0002-0000-0000-000004000000}">
      <formula1>$T$1:$T$25</formula1>
    </dataValidation>
    <dataValidation type="list" allowBlank="1" showInputMessage="1" showErrorMessage="1" sqref="G35 G24" xr:uid="{00000000-0002-0000-0000-000005000000}">
      <formula1>$T$1:$T$31</formula1>
    </dataValidation>
    <dataValidation type="list" allowBlank="1" showInputMessage="1" showErrorMessage="1" sqref="G25:G26 G36:G37 G61:G62" xr:uid="{00000000-0002-0000-0000-000006000000}">
      <formula1>$T$1:$T$6</formula1>
    </dataValidation>
    <dataValidation type="list" allowBlank="1" showInputMessage="1" showErrorMessage="1" sqref="E35 E60" xr:uid="{00000000-0002-0000-0000-000008000000}">
      <formula1>$T$9</formula1>
    </dataValidation>
    <dataValidation type="list" allowBlank="1" showInputMessage="1" showErrorMessage="1" sqref="E61" xr:uid="{56C96E36-8141-4CA9-9563-D57FFD0311C7}">
      <formula1>$T$10</formula1>
    </dataValidation>
  </dataValidations>
  <pageMargins left="0.70866141732283472" right="0.70866141732283472" top="0.55118110236220474" bottom="0.35433070866141736" header="0.31496062992125984" footer="0.31496062992125984"/>
  <pageSetup paperSize="9" scale="7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AO49"/>
  <sheetViews>
    <sheetView showGridLines="0" showZeros="0" view="pageBreakPreview" topLeftCell="A36" zoomScaleNormal="100" zoomScaleSheetLayoutView="100" workbookViewId="0">
      <selection activeCell="AJ13" sqref="AJ13"/>
    </sheetView>
  </sheetViews>
  <sheetFormatPr defaultColWidth="3.08984375" defaultRowHeight="18.75" customHeight="1" x14ac:dyDescent="0.2"/>
  <cols>
    <col min="1" max="16384" width="3.08984375" style="1"/>
  </cols>
  <sheetData>
    <row r="1" spans="1:41" ht="18.75" customHeight="1" x14ac:dyDescent="0.2">
      <c r="A1" s="264"/>
      <c r="Z1" s="324"/>
      <c r="AA1" s="324"/>
      <c r="AB1" s="324"/>
      <c r="AE1" s="182"/>
      <c r="AF1" s="182"/>
    </row>
    <row r="2" spans="1:41" ht="18.75" customHeight="1" x14ac:dyDescent="0.2">
      <c r="A2" s="264"/>
      <c r="AE2" s="182"/>
      <c r="AF2" s="182"/>
    </row>
    <row r="3" spans="1:41" ht="37.5" customHeight="1" x14ac:dyDescent="0.2">
      <c r="A3" s="328" t="s">
        <v>235</v>
      </c>
      <c r="B3" s="329"/>
      <c r="C3" s="329"/>
      <c r="D3" s="329"/>
      <c r="E3" s="329"/>
      <c r="F3" s="329"/>
      <c r="G3" s="329"/>
      <c r="H3" s="329"/>
      <c r="I3" s="329"/>
      <c r="J3" s="329"/>
      <c r="K3" s="329"/>
      <c r="L3" s="329"/>
      <c r="M3" s="329"/>
      <c r="N3" s="329"/>
      <c r="O3" s="329"/>
      <c r="P3" s="329"/>
      <c r="Q3" s="329"/>
      <c r="R3" s="329"/>
      <c r="S3" s="329"/>
      <c r="T3" s="329"/>
      <c r="U3" s="329"/>
      <c r="V3" s="329"/>
      <c r="W3" s="329"/>
      <c r="X3" s="329"/>
      <c r="Y3" s="329"/>
      <c r="Z3" s="329"/>
      <c r="AA3" s="329"/>
      <c r="AB3" s="329"/>
      <c r="AC3" s="329"/>
      <c r="AE3" s="59"/>
    </row>
    <row r="5" spans="1:41" ht="18.75" customHeight="1" x14ac:dyDescent="0.2">
      <c r="C5" s="265" t="str">
        <f>基本情報!B8</f>
        <v>波佐見町議会議員一般選挙</v>
      </c>
      <c r="D5" s="264"/>
      <c r="E5" s="264"/>
      <c r="F5" s="264"/>
      <c r="G5" s="264"/>
      <c r="H5" s="264"/>
      <c r="I5" s="264"/>
      <c r="J5" s="264"/>
      <c r="K5" s="264"/>
      <c r="L5" s="264"/>
      <c r="M5" s="2" t="s">
        <v>173</v>
      </c>
      <c r="N5" s="314" t="str">
        <f>基本情報!B10</f>
        <v>波佐見　太郎</v>
      </c>
      <c r="O5" s="315"/>
      <c r="P5" s="315"/>
      <c r="Q5" s="315"/>
      <c r="R5" s="315"/>
      <c r="S5" s="315"/>
      <c r="T5" s="1" t="s">
        <v>132</v>
      </c>
      <c r="AE5" s="18"/>
    </row>
    <row r="6" spans="1:41" ht="18.75" customHeight="1" x14ac:dyDescent="0.2">
      <c r="B6" s="315" t="str">
        <f>基本情報!B15</f>
        <v>株式会社○×△レンタカー</v>
      </c>
      <c r="C6" s="332"/>
      <c r="D6" s="332"/>
      <c r="E6" s="332"/>
      <c r="F6" s="332"/>
      <c r="G6" s="332"/>
      <c r="H6" s="332"/>
      <c r="I6" s="330" t="str">
        <f>基本情報!B16</f>
        <v>代表取締役　甲山　一郎</v>
      </c>
      <c r="J6" s="331"/>
      <c r="K6" s="331"/>
      <c r="L6" s="331"/>
      <c r="M6" s="331"/>
      <c r="N6" s="331"/>
      <c r="O6" s="331"/>
      <c r="P6" s="1" t="s">
        <v>242</v>
      </c>
      <c r="Q6" s="63"/>
      <c r="R6" s="63"/>
      <c r="AE6" s="18"/>
    </row>
    <row r="7" spans="1:41" ht="18.75" customHeight="1" x14ac:dyDescent="0.2">
      <c r="B7" s="1" t="s">
        <v>243</v>
      </c>
    </row>
    <row r="9" spans="1:41" ht="18.75" customHeight="1" x14ac:dyDescent="0.2">
      <c r="B9" s="78" t="s">
        <v>8</v>
      </c>
      <c r="D9" s="1" t="s">
        <v>120</v>
      </c>
    </row>
    <row r="10" spans="1:41" ht="18.75" customHeight="1" x14ac:dyDescent="0.2">
      <c r="D10" s="1" t="s">
        <v>308</v>
      </c>
    </row>
    <row r="11" spans="1:41" ht="15.75" customHeight="1" x14ac:dyDescent="0.2">
      <c r="D11" s="1" t="s">
        <v>309</v>
      </c>
    </row>
    <row r="12" spans="1:41" ht="9.75" customHeight="1" x14ac:dyDescent="0.2"/>
    <row r="13" spans="1:41" ht="18.75" customHeight="1" x14ac:dyDescent="0.2">
      <c r="B13" s="78" t="s">
        <v>16</v>
      </c>
      <c r="D13" s="1" t="s">
        <v>236</v>
      </c>
      <c r="AF13" s="60"/>
      <c r="AG13" s="61"/>
      <c r="AH13" s="61"/>
      <c r="AI13" s="60"/>
      <c r="AJ13" s="61"/>
      <c r="AK13" s="60"/>
      <c r="AL13" s="60"/>
      <c r="AM13" s="61"/>
      <c r="AN13" s="61"/>
      <c r="AO13" s="61"/>
    </row>
    <row r="14" spans="1:41" ht="18.75" customHeight="1" x14ac:dyDescent="0.2">
      <c r="D14" s="316" t="str">
        <f>基本情報!B18</f>
        <v>小型乗用</v>
      </c>
      <c r="E14" s="317"/>
      <c r="F14" s="317"/>
      <c r="G14" s="316" t="str">
        <f>基本情報!B19</f>
        <v>佐世保</v>
      </c>
      <c r="H14" s="317"/>
      <c r="I14" s="317"/>
      <c r="J14" s="316" t="str">
        <f>基本情報!B20</f>
        <v>500</v>
      </c>
      <c r="K14" s="317"/>
      <c r="L14" s="316" t="str">
        <f>基本情報!B21</f>
        <v>わ</v>
      </c>
      <c r="M14" s="315"/>
      <c r="N14" s="316" t="str">
        <f>基本情報!$B$22</f>
        <v>12-34</v>
      </c>
      <c r="O14" s="315"/>
      <c r="P14" s="315"/>
      <c r="AE14" s="18"/>
    </row>
    <row r="15" spans="1:41" ht="9.75" customHeight="1" x14ac:dyDescent="0.2"/>
    <row r="16" spans="1:41" ht="18.75" customHeight="1" x14ac:dyDescent="0.2">
      <c r="B16" s="78" t="s">
        <v>35</v>
      </c>
      <c r="D16" s="1" t="s">
        <v>237</v>
      </c>
      <c r="V16" s="274"/>
    </row>
    <row r="17" spans="2:31" ht="18.75" customHeight="1" x14ac:dyDescent="0.2">
      <c r="D17" s="312" t="s">
        <v>231</v>
      </c>
      <c r="E17" s="313"/>
      <c r="F17" s="318" t="str">
        <f>基本情報!C25</f>
        <v>６</v>
      </c>
      <c r="G17" s="319"/>
      <c r="H17" s="1" t="s">
        <v>5</v>
      </c>
      <c r="I17" s="318" t="str">
        <f>基本情報!E25</f>
        <v>１０</v>
      </c>
      <c r="J17" s="319"/>
      <c r="K17" s="1" t="s">
        <v>3</v>
      </c>
      <c r="L17" s="318" t="str">
        <f>基本情報!G25</f>
        <v>１</v>
      </c>
      <c r="M17" s="319"/>
      <c r="N17" s="1" t="s">
        <v>4</v>
      </c>
      <c r="O17" s="1" t="s">
        <v>111</v>
      </c>
      <c r="AE17" s="18"/>
    </row>
    <row r="18" spans="2:31" ht="18.75" customHeight="1" x14ac:dyDescent="0.2">
      <c r="D18" s="312" t="s">
        <v>231</v>
      </c>
      <c r="E18" s="313"/>
      <c r="F18" s="318" t="str">
        <f>基本情報!C26</f>
        <v>６</v>
      </c>
      <c r="G18" s="319"/>
      <c r="H18" s="1" t="s">
        <v>5</v>
      </c>
      <c r="I18" s="318" t="str">
        <f>基本情報!E26</f>
        <v>１０</v>
      </c>
      <c r="J18" s="319"/>
      <c r="K18" s="1" t="s">
        <v>3</v>
      </c>
      <c r="L18" s="318" t="str">
        <f>基本情報!G26</f>
        <v>６</v>
      </c>
      <c r="M18" s="319"/>
      <c r="N18" s="1" t="s">
        <v>4</v>
      </c>
      <c r="O18" s="1" t="s">
        <v>112</v>
      </c>
      <c r="Q18" s="327">
        <f>基本情報!H27</f>
        <v>6</v>
      </c>
      <c r="R18" s="327"/>
      <c r="S18" s="1" t="s">
        <v>122</v>
      </c>
      <c r="AE18" s="18"/>
    </row>
    <row r="19" spans="2:31" ht="9.75" customHeight="1" x14ac:dyDescent="0.2"/>
    <row r="20" spans="2:31" ht="18.75" customHeight="1" x14ac:dyDescent="0.2">
      <c r="B20" s="78" t="s">
        <v>33</v>
      </c>
      <c r="D20" s="1" t="s">
        <v>21</v>
      </c>
      <c r="I20" s="322">
        <f>基本情報!F28</f>
        <v>66000</v>
      </c>
      <c r="J20" s="322"/>
      <c r="K20" s="322"/>
      <c r="L20" s="322"/>
      <c r="M20" s="322"/>
      <c r="N20" s="1" t="s">
        <v>37</v>
      </c>
      <c r="O20" s="1" t="s">
        <v>131</v>
      </c>
      <c r="AE20" s="18"/>
    </row>
    <row r="21" spans="2:31" ht="18.75" customHeight="1" x14ac:dyDescent="0.2">
      <c r="D21" s="1" t="s">
        <v>123</v>
      </c>
      <c r="I21" s="323">
        <f>基本情報!D27</f>
        <v>11000</v>
      </c>
      <c r="J21" s="323"/>
      <c r="K21" s="323"/>
      <c r="L21" s="323"/>
      <c r="M21" s="1" t="s">
        <v>37</v>
      </c>
      <c r="N21" s="1" t="s">
        <v>113</v>
      </c>
      <c r="O21" s="319">
        <f>基本情報!H27</f>
        <v>6</v>
      </c>
      <c r="P21" s="319"/>
      <c r="Q21" s="1" t="s">
        <v>122</v>
      </c>
      <c r="AE21" s="18"/>
    </row>
    <row r="22" spans="2:31" ht="9.75" customHeight="1" x14ac:dyDescent="0.2"/>
    <row r="23" spans="2:31" ht="18.75" customHeight="1" x14ac:dyDescent="0.2">
      <c r="B23" s="78" t="s">
        <v>103</v>
      </c>
      <c r="D23" s="1" t="s">
        <v>244</v>
      </c>
    </row>
    <row r="24" spans="2:31" ht="18.75" customHeight="1" x14ac:dyDescent="0.2">
      <c r="B24" s="78"/>
      <c r="D24" s="1" t="s">
        <v>238</v>
      </c>
    </row>
    <row r="25" spans="2:31" ht="9.75" customHeight="1" x14ac:dyDescent="0.2"/>
    <row r="26" spans="2:31" ht="18.75" customHeight="1" x14ac:dyDescent="0.2">
      <c r="B26" s="78" t="s">
        <v>124</v>
      </c>
      <c r="D26" s="1" t="s">
        <v>245</v>
      </c>
    </row>
    <row r="27" spans="2:31" ht="18.75" customHeight="1" x14ac:dyDescent="0.2">
      <c r="D27" s="1" t="s">
        <v>241</v>
      </c>
    </row>
    <row r="28" spans="2:31" ht="18.75" customHeight="1" x14ac:dyDescent="0.2">
      <c r="D28" s="1" t="s">
        <v>310</v>
      </c>
    </row>
    <row r="29" spans="2:31" ht="18.75" customHeight="1" x14ac:dyDescent="0.2">
      <c r="D29" s="1" t="s">
        <v>311</v>
      </c>
    </row>
    <row r="30" spans="2:31" ht="18.75" customHeight="1" x14ac:dyDescent="0.2">
      <c r="D30" s="1" t="s">
        <v>312</v>
      </c>
    </row>
    <row r="31" spans="2:31" ht="18.75" customHeight="1" x14ac:dyDescent="0.2">
      <c r="D31" s="1" t="s">
        <v>313</v>
      </c>
    </row>
    <row r="32" spans="2:31" ht="18.75" customHeight="1" x14ac:dyDescent="0.2">
      <c r="D32" s="1" t="s">
        <v>314</v>
      </c>
    </row>
    <row r="33" spans="2:31" ht="18.75" customHeight="1" x14ac:dyDescent="0.2">
      <c r="D33" s="1" t="s">
        <v>315</v>
      </c>
    </row>
    <row r="34" spans="2:31" ht="18.75" customHeight="1" x14ac:dyDescent="0.2">
      <c r="D34" s="1" t="s">
        <v>255</v>
      </c>
    </row>
    <row r="35" spans="2:31" ht="9.75" customHeight="1" x14ac:dyDescent="0.2"/>
    <row r="36" spans="2:31" ht="18.75" customHeight="1" x14ac:dyDescent="0.2">
      <c r="B36" s="78" t="s">
        <v>126</v>
      </c>
      <c r="D36" s="1" t="s">
        <v>127</v>
      </c>
    </row>
    <row r="37" spans="2:31" ht="18.75" customHeight="1" x14ac:dyDescent="0.2">
      <c r="B37" s="78"/>
      <c r="D37" s="264" t="s">
        <v>239</v>
      </c>
      <c r="E37" s="276"/>
      <c r="F37" s="276"/>
      <c r="G37" s="276"/>
      <c r="H37" s="276"/>
      <c r="I37" s="276"/>
      <c r="J37" s="276"/>
      <c r="K37" s="276"/>
      <c r="L37" s="276"/>
      <c r="M37" s="276"/>
      <c r="N37" s="276"/>
      <c r="O37" s="276"/>
      <c r="P37" s="276"/>
      <c r="Q37" s="276"/>
      <c r="R37" s="276"/>
      <c r="S37" s="276"/>
      <c r="T37" s="276"/>
      <c r="U37" s="276"/>
      <c r="V37" s="276"/>
      <c r="W37" s="276"/>
      <c r="X37" s="276"/>
      <c r="Y37" s="276"/>
      <c r="Z37" s="276"/>
      <c r="AA37" s="276"/>
      <c r="AB37"/>
      <c r="AE37" s="181"/>
    </row>
    <row r="38" spans="2:31" ht="18.75" customHeight="1" x14ac:dyDescent="0.2">
      <c r="D38" s="264" t="s">
        <v>240</v>
      </c>
      <c r="E38" s="276"/>
      <c r="F38" s="276"/>
      <c r="G38" s="276"/>
      <c r="H38" s="276"/>
      <c r="I38" s="276"/>
      <c r="J38" s="276"/>
      <c r="K38" s="276"/>
      <c r="L38" s="276"/>
      <c r="M38" s="276"/>
      <c r="N38" s="276"/>
      <c r="O38" s="276"/>
      <c r="P38" s="276"/>
      <c r="Q38" s="276"/>
      <c r="R38" s="276"/>
      <c r="S38" s="276"/>
      <c r="T38" s="276"/>
      <c r="U38" s="276"/>
      <c r="V38" s="276"/>
      <c r="W38" s="276"/>
      <c r="X38" s="276"/>
      <c r="Y38" s="276"/>
      <c r="Z38" s="276"/>
      <c r="AA38" s="276"/>
      <c r="AB38"/>
      <c r="AE38" s="181"/>
    </row>
    <row r="39" spans="2:31" ht="18.75" customHeight="1" x14ac:dyDescent="0.2">
      <c r="D39" s="1" t="s">
        <v>249</v>
      </c>
    </row>
    <row r="40" spans="2:31" ht="9.75" customHeight="1" x14ac:dyDescent="0.2">
      <c r="N40" s="74"/>
      <c r="O40" s="75"/>
    </row>
    <row r="41" spans="2:31" ht="18.75" customHeight="1" x14ac:dyDescent="0.2">
      <c r="N41" s="312" t="s">
        <v>231</v>
      </c>
      <c r="O41" s="313"/>
      <c r="P41" s="320" t="str">
        <f>基本情報!C24</f>
        <v>６</v>
      </c>
      <c r="Q41" s="321"/>
      <c r="R41" s="1" t="s">
        <v>5</v>
      </c>
      <c r="S41" s="320">
        <f>基本情報!E24</f>
        <v>9</v>
      </c>
      <c r="T41" s="321"/>
      <c r="U41" s="1" t="s">
        <v>3</v>
      </c>
      <c r="V41" s="320" t="str">
        <f>基本情報!G24</f>
        <v>２７</v>
      </c>
      <c r="W41" s="321"/>
      <c r="X41" s="1" t="s">
        <v>4</v>
      </c>
      <c r="AE41" s="18"/>
    </row>
    <row r="42" spans="2:31" ht="9.75" customHeight="1" x14ac:dyDescent="0.2">
      <c r="N42" s="74"/>
      <c r="O42" s="75"/>
    </row>
    <row r="43" spans="2:31" ht="18.75" customHeight="1" x14ac:dyDescent="0.2">
      <c r="O43" s="26" t="s">
        <v>128</v>
      </c>
      <c r="Q43" s="1" t="str">
        <f>基本情報!U10</f>
        <v>波佐見町議会議員一般選挙候補者</v>
      </c>
      <c r="AE43" s="18"/>
    </row>
    <row r="44" spans="2:31" ht="18.75" customHeight="1" thickBot="1" x14ac:dyDescent="0.25">
      <c r="Q44" s="312" t="s">
        <v>88</v>
      </c>
      <c r="R44" s="313"/>
      <c r="T44" s="325" t="str">
        <f>基本情報!B9</f>
        <v>波佐見町○○郷１６８番地２</v>
      </c>
      <c r="U44" s="326"/>
      <c r="V44" s="326"/>
      <c r="W44" s="326"/>
      <c r="X44" s="326"/>
      <c r="Y44" s="326"/>
      <c r="Z44" s="326"/>
      <c r="AA44" s="326"/>
      <c r="AB44" s="326"/>
      <c r="AE44" s="18"/>
    </row>
    <row r="45" spans="2:31" ht="18.75" customHeight="1" thickBot="1" x14ac:dyDescent="0.25">
      <c r="Q45" s="312" t="s">
        <v>91</v>
      </c>
      <c r="R45" s="313"/>
      <c r="T45" s="325" t="str">
        <f>基本情報!B10</f>
        <v>波佐見　太郎</v>
      </c>
      <c r="U45" s="326"/>
      <c r="V45" s="326"/>
      <c r="W45" s="326"/>
      <c r="X45" s="326"/>
      <c r="Y45" s="326"/>
      <c r="Z45" s="326"/>
      <c r="AA45" s="326"/>
      <c r="AB45" s="275" t="s">
        <v>6</v>
      </c>
      <c r="AE45" s="18"/>
    </row>
    <row r="47" spans="2:31" ht="18.75" customHeight="1" x14ac:dyDescent="0.2">
      <c r="O47" s="26" t="s">
        <v>129</v>
      </c>
      <c r="Q47" s="312" t="s">
        <v>88</v>
      </c>
      <c r="R47" s="313"/>
      <c r="T47" s="325" t="str">
        <f>基本情報!B14</f>
        <v>波佐見町○○郷１０番地</v>
      </c>
      <c r="U47" s="326"/>
      <c r="V47" s="326"/>
      <c r="W47" s="326"/>
      <c r="X47" s="326"/>
      <c r="Y47" s="326"/>
      <c r="Z47" s="326"/>
      <c r="AA47" s="326"/>
      <c r="AB47" s="326"/>
      <c r="AE47" s="18"/>
    </row>
    <row r="48" spans="2:31" ht="18.75" customHeight="1" thickBot="1" x14ac:dyDescent="0.25">
      <c r="Q48" s="312" t="s">
        <v>130</v>
      </c>
      <c r="R48" s="313"/>
      <c r="T48" s="325" t="str">
        <f>基本情報!B15</f>
        <v>株式会社○×△レンタカー</v>
      </c>
      <c r="U48" s="326"/>
      <c r="V48" s="326"/>
      <c r="W48" s="326"/>
      <c r="X48" s="326"/>
      <c r="Y48" s="326"/>
      <c r="Z48" s="326"/>
      <c r="AA48" s="326"/>
      <c r="AB48" s="326"/>
      <c r="AE48" s="18"/>
    </row>
    <row r="49" spans="17:31" ht="18.75" customHeight="1" thickBot="1" x14ac:dyDescent="0.25">
      <c r="Q49" s="312" t="s">
        <v>91</v>
      </c>
      <c r="R49" s="313"/>
      <c r="T49" s="325" t="str">
        <f>基本情報!B16</f>
        <v>代表取締役　甲山　一郎</v>
      </c>
      <c r="U49" s="326"/>
      <c r="V49" s="326"/>
      <c r="W49" s="326"/>
      <c r="X49" s="326"/>
      <c r="Y49" s="326"/>
      <c r="Z49" s="326"/>
      <c r="AA49" s="326"/>
      <c r="AB49" s="275" t="s">
        <v>6</v>
      </c>
      <c r="AE49" s="18"/>
    </row>
  </sheetData>
  <sheetProtection selectLockedCells="1"/>
  <mergeCells count="36">
    <mergeCell ref="Z1:AB1"/>
    <mergeCell ref="T47:AB47"/>
    <mergeCell ref="T48:AB48"/>
    <mergeCell ref="T44:AB44"/>
    <mergeCell ref="Q49:R49"/>
    <mergeCell ref="T49:AA49"/>
    <mergeCell ref="Q47:R47"/>
    <mergeCell ref="Q48:R48"/>
    <mergeCell ref="Q45:R45"/>
    <mergeCell ref="T45:AA45"/>
    <mergeCell ref="Q18:R18"/>
    <mergeCell ref="Q44:R44"/>
    <mergeCell ref="A3:AC3"/>
    <mergeCell ref="D14:F14"/>
    <mergeCell ref="I6:O6"/>
    <mergeCell ref="B6:H6"/>
    <mergeCell ref="S41:T41"/>
    <mergeCell ref="V41:W41"/>
    <mergeCell ref="D18:E18"/>
    <mergeCell ref="F18:G18"/>
    <mergeCell ref="I18:J18"/>
    <mergeCell ref="L18:M18"/>
    <mergeCell ref="I20:M20"/>
    <mergeCell ref="I21:L21"/>
    <mergeCell ref="O21:P21"/>
    <mergeCell ref="N41:O41"/>
    <mergeCell ref="P41:Q41"/>
    <mergeCell ref="D17:E17"/>
    <mergeCell ref="N5:S5"/>
    <mergeCell ref="G14:I14"/>
    <mergeCell ref="J14:K14"/>
    <mergeCell ref="F17:G17"/>
    <mergeCell ref="I17:J17"/>
    <mergeCell ref="L17:M17"/>
    <mergeCell ref="N14:P14"/>
    <mergeCell ref="L14:M14"/>
  </mergeCells>
  <phoneticPr fontId="1"/>
  <pageMargins left="0.9055118110236221" right="0.51181102362204722" top="1.1417322834645669" bottom="0.55118110236220474" header="0.51181102362204722" footer="0.31496062992125984"/>
  <pageSetup paperSize="9" scale="89" orientation="portrait" r:id="rId1"/>
  <headerFooter>
    <oddHeader>&amp;L&amp;14
&amp;"-,太字"① 選挙運動用自動車&amp;"-,標準"&amp;11　「その他の契約」を締結したとき
　　契約書（自動車の借入れ）&amp;R【様式記載例及び契約書作成例】</oddHeader>
    <oddFooter>&amp;C&amp;12 6</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A1:AG46"/>
  <sheetViews>
    <sheetView showGridLines="0" showZeros="0" view="pageBreakPreview" topLeftCell="A6" zoomScaleNormal="100" zoomScaleSheetLayoutView="100" workbookViewId="0">
      <selection activeCell="I21" sqref="I21:M21"/>
    </sheetView>
  </sheetViews>
  <sheetFormatPr defaultColWidth="3.08984375" defaultRowHeight="13" x14ac:dyDescent="0.2"/>
  <cols>
    <col min="1" max="16384" width="3.08984375" style="1"/>
  </cols>
  <sheetData>
    <row r="1" spans="1:33" ht="18.75" customHeight="1" x14ac:dyDescent="0.2">
      <c r="Z1" s="324"/>
      <c r="AA1" s="334"/>
      <c r="AB1" s="334"/>
      <c r="AE1" s="182" t="s">
        <v>119</v>
      </c>
      <c r="AF1" s="182" t="s">
        <v>186</v>
      </c>
      <c r="AG1" s="182" t="s">
        <v>185</v>
      </c>
    </row>
    <row r="2" spans="1:33" ht="18.75" customHeight="1" x14ac:dyDescent="0.2">
      <c r="Z2" s="334"/>
      <c r="AA2" s="334"/>
      <c r="AB2" s="334"/>
      <c r="AE2" s="182"/>
      <c r="AF2" s="182"/>
      <c r="AG2" s="182"/>
    </row>
    <row r="3" spans="1:33" ht="18.75" customHeight="1" x14ac:dyDescent="0.2">
      <c r="Z3" s="334"/>
      <c r="AA3" s="334"/>
      <c r="AB3" s="334"/>
      <c r="AE3" s="182"/>
      <c r="AF3" s="182"/>
      <c r="AG3" s="182"/>
    </row>
    <row r="4" spans="1:33" ht="18.75" customHeight="1" x14ac:dyDescent="0.2">
      <c r="Z4" s="334"/>
      <c r="AA4" s="334"/>
      <c r="AB4" s="334"/>
      <c r="AE4" s="182"/>
      <c r="AF4" s="182"/>
      <c r="AG4" s="182"/>
    </row>
    <row r="5" spans="1:33" ht="37.5" customHeight="1" x14ac:dyDescent="0.2">
      <c r="A5" s="328" t="s">
        <v>246</v>
      </c>
      <c r="B5" s="329"/>
      <c r="C5" s="329"/>
      <c r="D5" s="329"/>
      <c r="E5" s="329"/>
      <c r="F5" s="329"/>
      <c r="G5" s="329"/>
      <c r="H5" s="329"/>
      <c r="I5" s="329"/>
      <c r="J5" s="329"/>
      <c r="K5" s="329"/>
      <c r="L5" s="329"/>
      <c r="M5" s="329"/>
      <c r="N5" s="329"/>
      <c r="O5" s="329"/>
      <c r="P5" s="329"/>
      <c r="Q5" s="329"/>
      <c r="R5" s="329"/>
      <c r="S5" s="329"/>
      <c r="T5" s="329"/>
      <c r="U5" s="329"/>
      <c r="V5" s="329"/>
      <c r="W5" s="329"/>
      <c r="X5" s="329"/>
      <c r="Y5" s="329"/>
      <c r="Z5" s="329"/>
      <c r="AA5" s="329"/>
      <c r="AB5" s="329"/>
      <c r="AC5" s="329"/>
      <c r="AE5" s="59"/>
    </row>
    <row r="6" spans="1:33" ht="18.75" customHeight="1" x14ac:dyDescent="0.2"/>
    <row r="7" spans="1:33" ht="18.75" customHeight="1" x14ac:dyDescent="0.2">
      <c r="C7" s="1" t="str">
        <f>基本情報!B8</f>
        <v>波佐見町議会議員一般選挙</v>
      </c>
      <c r="M7" s="2" t="s">
        <v>173</v>
      </c>
      <c r="N7" s="314" t="str">
        <f>基本情報!B10</f>
        <v>波佐見　太郎</v>
      </c>
      <c r="O7" s="315"/>
      <c r="P7" s="315"/>
      <c r="Q7" s="315"/>
      <c r="R7" s="315"/>
      <c r="S7" s="315"/>
      <c r="T7" s="1" t="s">
        <v>132</v>
      </c>
      <c r="AE7" s="18" t="str">
        <f>IF(C7=0,$AE$1,IF(N7=0,$AE$1,""))</f>
        <v/>
      </c>
    </row>
    <row r="8" spans="1:33" ht="18.75" customHeight="1" x14ac:dyDescent="0.2">
      <c r="B8" s="314" t="str">
        <f>基本情報!B33</f>
        <v>乙川　二郎</v>
      </c>
      <c r="C8" s="332"/>
      <c r="D8" s="332"/>
      <c r="E8" s="332"/>
      <c r="F8" s="332"/>
      <c r="G8" s="332"/>
      <c r="H8" s="332"/>
      <c r="I8" s="332"/>
      <c r="J8" s="332"/>
      <c r="K8" s="1" t="s">
        <v>247</v>
      </c>
      <c r="L8" s="126"/>
      <c r="M8" s="126"/>
      <c r="N8" s="126"/>
      <c r="O8" s="126"/>
      <c r="Q8" s="63"/>
      <c r="R8" s="63"/>
      <c r="AE8" s="18" t="str">
        <f>IF(B8=0,$AE$1,"")</f>
        <v/>
      </c>
    </row>
    <row r="9" spans="1:33" ht="18.75" customHeight="1" x14ac:dyDescent="0.2">
      <c r="B9" s="1" t="s">
        <v>248</v>
      </c>
    </row>
    <row r="10" spans="1:33" ht="13.25" x14ac:dyDescent="0.2"/>
    <row r="11" spans="1:33" ht="18.75" customHeight="1" x14ac:dyDescent="0.2">
      <c r="B11" s="78" t="s">
        <v>8</v>
      </c>
      <c r="D11" s="1" t="s">
        <v>151</v>
      </c>
    </row>
    <row r="12" spans="1:33" ht="18.75" customHeight="1" x14ac:dyDescent="0.2">
      <c r="B12" s="78"/>
      <c r="D12" s="1" t="s">
        <v>252</v>
      </c>
    </row>
    <row r="13" spans="1:33" ht="13.25" x14ac:dyDescent="0.2"/>
    <row r="14" spans="1:33" ht="18.75" customHeight="1" x14ac:dyDescent="0.2">
      <c r="B14" s="78" t="s">
        <v>16</v>
      </c>
      <c r="D14" s="1" t="s">
        <v>237</v>
      </c>
    </row>
    <row r="15" spans="1:33" ht="18.75" customHeight="1" x14ac:dyDescent="0.2">
      <c r="D15" s="312" t="s">
        <v>231</v>
      </c>
      <c r="E15" s="313"/>
      <c r="F15" s="318" t="str">
        <f>基本情報!C36</f>
        <v>６</v>
      </c>
      <c r="G15" s="319"/>
      <c r="H15" s="1" t="s">
        <v>5</v>
      </c>
      <c r="I15" s="318" t="str">
        <f>基本情報!E36</f>
        <v>１０</v>
      </c>
      <c r="J15" s="319"/>
      <c r="K15" s="1" t="s">
        <v>3</v>
      </c>
      <c r="L15" s="318" t="str">
        <f>基本情報!G36</f>
        <v>１</v>
      </c>
      <c r="M15" s="319"/>
      <c r="N15" s="1" t="s">
        <v>4</v>
      </c>
      <c r="O15" s="1" t="s">
        <v>111</v>
      </c>
      <c r="AE15" s="18" t="str">
        <f>IF(L16-L15&lt;0,$AF$1,"")</f>
        <v/>
      </c>
    </row>
    <row r="16" spans="1:33" ht="18.75" customHeight="1" x14ac:dyDescent="0.2">
      <c r="D16" s="312" t="s">
        <v>231</v>
      </c>
      <c r="E16" s="313"/>
      <c r="F16" s="319" t="str">
        <f>基本情報!C37</f>
        <v>６</v>
      </c>
      <c r="G16" s="319"/>
      <c r="H16" s="1" t="s">
        <v>5</v>
      </c>
      <c r="I16" s="318" t="str">
        <f>基本情報!E37</f>
        <v>１０</v>
      </c>
      <c r="J16" s="319"/>
      <c r="K16" s="1" t="s">
        <v>3</v>
      </c>
      <c r="L16" s="318" t="str">
        <f>基本情報!G37</f>
        <v>６</v>
      </c>
      <c r="M16" s="319"/>
      <c r="N16" s="1" t="s">
        <v>4</v>
      </c>
      <c r="O16" s="1" t="s">
        <v>112</v>
      </c>
      <c r="Q16" s="319">
        <f>基本情報!H38</f>
        <v>6</v>
      </c>
      <c r="R16" s="319"/>
      <c r="S16" s="1" t="s">
        <v>122</v>
      </c>
      <c r="AE16" s="18" t="str">
        <f>IF(L16=0,$AE$1,"")</f>
        <v/>
      </c>
    </row>
    <row r="17" spans="2:31" ht="9.75" customHeight="1" x14ac:dyDescent="0.2"/>
    <row r="18" spans="2:31" ht="18.75" customHeight="1" x14ac:dyDescent="0.2">
      <c r="B18" s="78" t="s">
        <v>35</v>
      </c>
      <c r="D18" s="1" t="s">
        <v>250</v>
      </c>
      <c r="I18" s="124"/>
      <c r="J18" s="125"/>
      <c r="K18" s="125"/>
      <c r="L18" s="125"/>
      <c r="M18" s="125"/>
      <c r="R18" s="2"/>
      <c r="S18" s="127"/>
      <c r="T18" s="128"/>
      <c r="U18" s="128"/>
    </row>
    <row r="19" spans="2:31" ht="18.75" customHeight="1" x14ac:dyDescent="0.2">
      <c r="B19" s="78"/>
      <c r="D19" s="316" t="str">
        <f>基本情報!B19</f>
        <v>佐世保</v>
      </c>
      <c r="E19" s="317"/>
      <c r="F19" s="317"/>
      <c r="G19" s="316" t="str">
        <f>基本情報!B20</f>
        <v>500</v>
      </c>
      <c r="H19" s="317"/>
      <c r="I19" s="316" t="str">
        <f>基本情報!B21</f>
        <v>わ</v>
      </c>
      <c r="J19" s="335"/>
      <c r="K19" s="316" t="str">
        <f>基本情報!B22</f>
        <v>12-34</v>
      </c>
      <c r="L19" s="335"/>
      <c r="M19" s="335"/>
      <c r="R19" s="2"/>
      <c r="S19" s="127"/>
      <c r="T19" s="128"/>
      <c r="U19" s="128"/>
      <c r="AE19" s="18" t="str">
        <f>IF(K19=0,$AE$1,"")</f>
        <v/>
      </c>
    </row>
    <row r="20" spans="2:31" ht="9.75" customHeight="1" x14ac:dyDescent="0.2">
      <c r="B20" s="78"/>
      <c r="I20" s="124"/>
      <c r="J20" s="125"/>
      <c r="K20" s="125"/>
      <c r="L20" s="125"/>
      <c r="M20" s="125"/>
      <c r="R20" s="2"/>
      <c r="S20" s="127"/>
      <c r="T20" s="128"/>
      <c r="U20" s="128"/>
    </row>
    <row r="21" spans="2:31" ht="18.75" customHeight="1" x14ac:dyDescent="0.2">
      <c r="B21" s="78" t="s">
        <v>33</v>
      </c>
      <c r="D21" s="1" t="s">
        <v>21</v>
      </c>
      <c r="I21" s="322" t="str">
        <f>基本情報!F39</f>
        <v/>
      </c>
      <c r="J21" s="322"/>
      <c r="K21" s="322"/>
      <c r="L21" s="322"/>
      <c r="M21" s="322"/>
      <c r="N21" s="1" t="s">
        <v>37</v>
      </c>
      <c r="R21" s="2" t="s">
        <v>152</v>
      </c>
      <c r="S21" s="333">
        <f>基本情報!D38</f>
        <v>10000</v>
      </c>
      <c r="T21" s="333"/>
      <c r="U21" s="333"/>
      <c r="V21" s="1" t="s">
        <v>153</v>
      </c>
      <c r="AE21" s="18" t="str">
        <f>IF(I21=0,$AE$1,IF(S21=0,$AE$1,""))</f>
        <v/>
      </c>
    </row>
    <row r="22" spans="2:31" ht="9.75" customHeight="1" x14ac:dyDescent="0.2">
      <c r="B22" s="78"/>
      <c r="I22" s="124"/>
      <c r="J22" s="125"/>
      <c r="K22" s="125"/>
      <c r="L22" s="125"/>
      <c r="M22" s="125"/>
      <c r="R22" s="2"/>
      <c r="S22" s="127"/>
      <c r="T22" s="128"/>
      <c r="U22" s="128"/>
    </row>
    <row r="23" spans="2:31" ht="9.75" customHeight="1" x14ac:dyDescent="0.2"/>
    <row r="24" spans="2:31" ht="18.75" customHeight="1" x14ac:dyDescent="0.2">
      <c r="B24" s="78" t="s">
        <v>103</v>
      </c>
      <c r="D24" s="1" t="s">
        <v>125</v>
      </c>
    </row>
    <row r="25" spans="2:31" ht="18.75" customHeight="1" x14ac:dyDescent="0.2">
      <c r="D25" s="1" t="s">
        <v>254</v>
      </c>
    </row>
    <row r="26" spans="2:31" ht="18.75" customHeight="1" x14ac:dyDescent="0.2">
      <c r="D26" s="1" t="s">
        <v>316</v>
      </c>
    </row>
    <row r="27" spans="2:31" ht="18.75" customHeight="1" x14ac:dyDescent="0.2">
      <c r="D27" s="1" t="s">
        <v>317</v>
      </c>
    </row>
    <row r="28" spans="2:31" ht="18.75" customHeight="1" x14ac:dyDescent="0.2">
      <c r="D28" s="1" t="s">
        <v>318</v>
      </c>
    </row>
    <row r="29" spans="2:31" ht="18.75" customHeight="1" x14ac:dyDescent="0.2">
      <c r="D29" s="1" t="s">
        <v>319</v>
      </c>
    </row>
    <row r="30" spans="2:31" ht="18.75" customHeight="1" x14ac:dyDescent="0.2">
      <c r="D30" s="1" t="s">
        <v>320</v>
      </c>
    </row>
    <row r="31" spans="2:31" ht="18.75" customHeight="1" x14ac:dyDescent="0.2">
      <c r="D31" s="1" t="s">
        <v>321</v>
      </c>
    </row>
    <row r="32" spans="2:31" ht="18.75" customHeight="1" x14ac:dyDescent="0.2">
      <c r="D32" s="1" t="s">
        <v>322</v>
      </c>
    </row>
    <row r="33" spans="2:31" ht="9.75" customHeight="1" x14ac:dyDescent="0.2"/>
    <row r="34" spans="2:31" ht="18.75" customHeight="1" x14ac:dyDescent="0.2">
      <c r="B34" s="78" t="s">
        <v>124</v>
      </c>
      <c r="D34" s="1" t="s">
        <v>127</v>
      </c>
    </row>
    <row r="35" spans="2:31" ht="18.75" customHeight="1" x14ac:dyDescent="0.2">
      <c r="B35" s="78"/>
      <c r="D35" s="264" t="s">
        <v>256</v>
      </c>
      <c r="E35" s="277"/>
      <c r="F35" s="277"/>
      <c r="G35" s="277"/>
      <c r="H35" s="277"/>
      <c r="I35" s="277"/>
      <c r="J35" s="277"/>
      <c r="K35" s="277"/>
      <c r="L35" s="277"/>
      <c r="M35" s="277"/>
      <c r="N35" s="277"/>
      <c r="O35" s="277"/>
      <c r="P35" s="277"/>
      <c r="Q35" s="277"/>
      <c r="R35" s="277"/>
      <c r="S35" s="277"/>
      <c r="T35" s="277"/>
      <c r="U35" s="277"/>
      <c r="V35" s="277"/>
      <c r="W35" s="277"/>
      <c r="X35" s="277"/>
      <c r="Y35" s="277"/>
      <c r="Z35" s="277"/>
      <c r="AA35" s="277"/>
      <c r="AB35"/>
      <c r="AE35" s="181"/>
    </row>
    <row r="36" spans="2:31" ht="18.75" customHeight="1" x14ac:dyDescent="0.2">
      <c r="D36" s="264" t="s">
        <v>240</v>
      </c>
      <c r="E36" s="277"/>
      <c r="F36" s="277"/>
      <c r="G36" s="277"/>
      <c r="H36" s="277"/>
      <c r="I36" s="277"/>
      <c r="J36" s="277"/>
      <c r="K36" s="277"/>
      <c r="L36" s="277"/>
      <c r="M36" s="277"/>
      <c r="N36" s="277"/>
      <c r="O36" s="277"/>
      <c r="P36" s="277"/>
      <c r="Q36" s="277"/>
      <c r="R36" s="277"/>
      <c r="S36" s="277"/>
      <c r="T36" s="277"/>
      <c r="U36" s="277"/>
      <c r="V36" s="277"/>
      <c r="W36" s="277"/>
      <c r="X36" s="277"/>
      <c r="Y36" s="277"/>
      <c r="Z36" s="277"/>
      <c r="AA36" s="277"/>
      <c r="AB36"/>
      <c r="AE36" s="181"/>
    </row>
    <row r="37" spans="2:31" ht="18.75" customHeight="1" x14ac:dyDescent="0.2">
      <c r="D37" s="1" t="s">
        <v>251</v>
      </c>
    </row>
    <row r="38" spans="2:31" ht="9.75" customHeight="1" x14ac:dyDescent="0.2">
      <c r="N38" s="74"/>
      <c r="O38" s="75"/>
    </row>
    <row r="39" spans="2:31" ht="18" customHeight="1" x14ac:dyDescent="0.2">
      <c r="N39" s="312" t="s">
        <v>231</v>
      </c>
      <c r="O39" s="313"/>
      <c r="P39" s="320" t="str">
        <f>基本情報!C35</f>
        <v>６</v>
      </c>
      <c r="Q39" s="321"/>
      <c r="R39" s="1" t="s">
        <v>5</v>
      </c>
      <c r="S39" s="320">
        <f>基本情報!E35</f>
        <v>9</v>
      </c>
      <c r="T39" s="321"/>
      <c r="U39" s="1" t="s">
        <v>3</v>
      </c>
      <c r="V39" s="320">
        <f>基本情報!G35</f>
        <v>25</v>
      </c>
      <c r="W39" s="321"/>
      <c r="X39" s="1" t="s">
        <v>4</v>
      </c>
      <c r="AE39" s="18" t="str">
        <f>IF(V39=0,$AE$1,"")</f>
        <v/>
      </c>
    </row>
    <row r="40" spans="2:31" ht="9.75" customHeight="1" x14ac:dyDescent="0.2">
      <c r="N40" s="74"/>
      <c r="O40" s="75"/>
    </row>
    <row r="41" spans="2:31" ht="18.75" customHeight="1" x14ac:dyDescent="0.2">
      <c r="O41" s="26" t="s">
        <v>128</v>
      </c>
      <c r="Q41" s="1" t="str">
        <f>基本情報!U10</f>
        <v>波佐見町議会議員一般選挙候補者</v>
      </c>
      <c r="AE41" s="18" t="str">
        <f>IF(Q41="",$AE$1,"")</f>
        <v/>
      </c>
    </row>
    <row r="42" spans="2:31" ht="18.75" customHeight="1" thickBot="1" x14ac:dyDescent="0.25">
      <c r="Q42" s="312" t="s">
        <v>88</v>
      </c>
      <c r="R42" s="313"/>
      <c r="T42" s="325" t="str">
        <f>基本情報!B9</f>
        <v>波佐見町○○郷１６８番地２</v>
      </c>
      <c r="U42" s="326"/>
      <c r="V42" s="326"/>
      <c r="W42" s="326"/>
      <c r="X42" s="326"/>
      <c r="Y42" s="326"/>
      <c r="Z42" s="326"/>
      <c r="AA42" s="326"/>
      <c r="AB42" s="326"/>
      <c r="AE42" s="18" t="str">
        <f>IF(T42=0,$AE$1,"")</f>
        <v/>
      </c>
    </row>
    <row r="43" spans="2:31" ht="18.75" customHeight="1" thickBot="1" x14ac:dyDescent="0.25">
      <c r="Q43" s="312" t="s">
        <v>91</v>
      </c>
      <c r="R43" s="313"/>
      <c r="T43" s="325" t="str">
        <f>基本情報!B10</f>
        <v>波佐見　太郎</v>
      </c>
      <c r="U43" s="326"/>
      <c r="V43" s="326"/>
      <c r="W43" s="326"/>
      <c r="X43" s="326"/>
      <c r="Y43" s="326"/>
      <c r="Z43" s="326"/>
      <c r="AA43" s="326"/>
      <c r="AB43" s="275" t="s">
        <v>6</v>
      </c>
      <c r="AE43" s="18" t="str">
        <f>IF(T43=0,$AE$1,"")</f>
        <v/>
      </c>
    </row>
    <row r="44" spans="2:31" ht="18.75" customHeight="1" x14ac:dyDescent="0.2"/>
    <row r="45" spans="2:31" ht="18.75" customHeight="1" thickBot="1" x14ac:dyDescent="0.25">
      <c r="O45" s="26" t="s">
        <v>129</v>
      </c>
      <c r="Q45" s="312" t="s">
        <v>88</v>
      </c>
      <c r="R45" s="313"/>
      <c r="T45" s="325" t="str">
        <f>基本情報!B32</f>
        <v>波佐見町○○郷１２３番地１</v>
      </c>
      <c r="U45" s="326"/>
      <c r="V45" s="326"/>
      <c r="W45" s="326"/>
      <c r="X45" s="326"/>
      <c r="Y45" s="326"/>
      <c r="Z45" s="326"/>
      <c r="AA45" s="326"/>
      <c r="AB45" s="326"/>
      <c r="AE45" s="18" t="str">
        <f>IF(T45=0,$AE$1,"")</f>
        <v/>
      </c>
    </row>
    <row r="46" spans="2:31" ht="18.75" customHeight="1" thickBot="1" x14ac:dyDescent="0.25">
      <c r="Q46" s="312" t="s">
        <v>91</v>
      </c>
      <c r="R46" s="313"/>
      <c r="T46" s="325" t="str">
        <f>基本情報!B33</f>
        <v>乙川　二郎</v>
      </c>
      <c r="U46" s="326"/>
      <c r="V46" s="326"/>
      <c r="W46" s="326"/>
      <c r="X46" s="326"/>
      <c r="Y46" s="326"/>
      <c r="Z46" s="326"/>
      <c r="AA46" s="326"/>
      <c r="AB46" s="275" t="s">
        <v>6</v>
      </c>
      <c r="AE46" s="18" t="str">
        <f>IF(T46=0,$AE$1,"")</f>
        <v/>
      </c>
    </row>
  </sheetData>
  <sheetProtection selectLockedCells="1"/>
  <mergeCells count="31">
    <mergeCell ref="Z1:AB4"/>
    <mergeCell ref="A5:AC5"/>
    <mergeCell ref="I21:M21"/>
    <mergeCell ref="N7:S7"/>
    <mergeCell ref="B8:J8"/>
    <mergeCell ref="Q16:R16"/>
    <mergeCell ref="D15:E15"/>
    <mergeCell ref="F15:G15"/>
    <mergeCell ref="I15:J15"/>
    <mergeCell ref="L15:M15"/>
    <mergeCell ref="D16:E16"/>
    <mergeCell ref="F16:G16"/>
    <mergeCell ref="I16:J16"/>
    <mergeCell ref="L16:M16"/>
    <mergeCell ref="I19:J19"/>
    <mergeCell ref="K19:M19"/>
    <mergeCell ref="Q46:R46"/>
    <mergeCell ref="T46:AA46"/>
    <mergeCell ref="S21:U21"/>
    <mergeCell ref="D19:F19"/>
    <mergeCell ref="G19:H19"/>
    <mergeCell ref="Q43:R43"/>
    <mergeCell ref="T43:AA43"/>
    <mergeCell ref="Q45:R45"/>
    <mergeCell ref="N39:O39"/>
    <mergeCell ref="P39:Q39"/>
    <mergeCell ref="T45:AB45"/>
    <mergeCell ref="T42:AB42"/>
    <mergeCell ref="Q42:R42"/>
    <mergeCell ref="S39:T39"/>
    <mergeCell ref="V39:W39"/>
  </mergeCells>
  <phoneticPr fontId="1"/>
  <pageMargins left="0.9055118110236221" right="0.51181102362204722" top="0.94488188976377963" bottom="0.74803149606299213" header="0.51181102362204722" footer="0.31496062992125984"/>
  <pageSetup paperSize="9" scale="89" orientation="portrait" r:id="rId1"/>
  <headerFooter>
    <oddHeader>&amp;L&amp;14
&amp;"-,太字"① 選挙運動用自動車&amp;"-,標準"　&amp;11「その他の契約」を締結したとき
　　契約書（運転手）&amp;R【様式記載例及び契約書作成例】</oddHeader>
    <oddFooter>&amp;C&amp;"+,標準"&amp;12 7</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O50"/>
  <sheetViews>
    <sheetView showGridLines="0" showZeros="0" view="pageBreakPreview" topLeftCell="A11" zoomScaleNormal="100" zoomScaleSheetLayoutView="100" workbookViewId="0">
      <selection activeCell="V42" sqref="V42:W42"/>
    </sheetView>
  </sheetViews>
  <sheetFormatPr defaultColWidth="3.08984375" defaultRowHeight="18.75" customHeight="1" x14ac:dyDescent="0.2"/>
  <cols>
    <col min="1" max="16384" width="3.08984375" style="1"/>
  </cols>
  <sheetData>
    <row r="1" spans="1:32" ht="18.75" customHeight="1" x14ac:dyDescent="0.2">
      <c r="Z1" s="324"/>
      <c r="AA1" s="334"/>
      <c r="AB1" s="334"/>
      <c r="AE1" s="182"/>
      <c r="AF1" s="182"/>
    </row>
    <row r="2" spans="1:32" ht="18.75" customHeight="1" x14ac:dyDescent="0.2">
      <c r="Z2" s="334"/>
      <c r="AA2" s="334"/>
      <c r="AB2" s="334"/>
      <c r="AE2" s="182"/>
      <c r="AF2" s="182"/>
    </row>
    <row r="3" spans="1:32" ht="18.75" customHeight="1" x14ac:dyDescent="0.2">
      <c r="Z3" s="334"/>
      <c r="AA3" s="334"/>
      <c r="AB3" s="334"/>
      <c r="AE3" s="182"/>
      <c r="AF3" s="182"/>
    </row>
    <row r="4" spans="1:32" ht="18.75" customHeight="1" x14ac:dyDescent="0.2">
      <c r="Z4" s="334"/>
      <c r="AA4" s="334"/>
      <c r="AB4" s="334"/>
      <c r="AE4" s="182"/>
      <c r="AF4" s="182"/>
    </row>
    <row r="5" spans="1:32" ht="18.75" customHeight="1" x14ac:dyDescent="0.2">
      <c r="AE5" s="182"/>
      <c r="AF5" s="182"/>
    </row>
    <row r="6" spans="1:32" ht="37.5" customHeight="1" x14ac:dyDescent="0.2">
      <c r="A6" s="328" t="s">
        <v>257</v>
      </c>
      <c r="B6" s="329"/>
      <c r="C6" s="329"/>
      <c r="D6" s="329"/>
      <c r="E6" s="329"/>
      <c r="F6" s="329"/>
      <c r="G6" s="329"/>
      <c r="H6" s="329"/>
      <c r="I6" s="329"/>
      <c r="J6" s="329"/>
      <c r="K6" s="329"/>
      <c r="L6" s="329"/>
      <c r="M6" s="329"/>
      <c r="N6" s="329"/>
      <c r="O6" s="329"/>
      <c r="P6" s="329"/>
      <c r="Q6" s="329"/>
      <c r="R6" s="329"/>
      <c r="S6" s="329"/>
      <c r="T6" s="329"/>
      <c r="U6" s="329"/>
      <c r="V6" s="329"/>
      <c r="W6" s="329"/>
      <c r="X6" s="329"/>
      <c r="Y6" s="329"/>
      <c r="Z6" s="329"/>
      <c r="AA6" s="329"/>
      <c r="AB6" s="329"/>
      <c r="AC6" s="329"/>
      <c r="AE6" s="59"/>
    </row>
    <row r="8" spans="1:32" ht="18.75" customHeight="1" x14ac:dyDescent="0.2">
      <c r="C8" s="1" t="str">
        <f>基本情報!B8</f>
        <v>波佐見町議会議員一般選挙</v>
      </c>
      <c r="M8" s="2" t="s">
        <v>173</v>
      </c>
      <c r="N8" s="314" t="str">
        <f>基本情報!B10</f>
        <v>波佐見　太郎</v>
      </c>
      <c r="O8" s="315"/>
      <c r="P8" s="315"/>
      <c r="Q8" s="315"/>
      <c r="R8" s="315"/>
      <c r="S8" s="315"/>
      <c r="T8" s="1" t="s">
        <v>132</v>
      </c>
      <c r="AE8" s="18"/>
    </row>
    <row r="9" spans="1:32" ht="18.75" customHeight="1" x14ac:dyDescent="0.2">
      <c r="B9" s="330" t="str">
        <f>+基本情報!B55</f>
        <v>○△石油販売株式会社</v>
      </c>
      <c r="C9" s="340"/>
      <c r="D9" s="340"/>
      <c r="E9" s="340"/>
      <c r="F9" s="340"/>
      <c r="G9" s="340"/>
      <c r="H9" s="340"/>
      <c r="I9" s="330" t="str">
        <f>基本情報!B56</f>
        <v>代表取締役　丙野　三郎</v>
      </c>
      <c r="J9" s="331"/>
      <c r="K9" s="331"/>
      <c r="L9" s="331"/>
      <c r="M9" s="331"/>
      <c r="N9" s="331"/>
      <c r="O9" s="331"/>
      <c r="P9" s="1" t="s">
        <v>157</v>
      </c>
      <c r="Q9" s="63"/>
      <c r="R9" s="63"/>
      <c r="AE9" s="18"/>
    </row>
    <row r="10" spans="1:32" ht="18.75" customHeight="1" x14ac:dyDescent="0.2">
      <c r="B10" s="1" t="s">
        <v>158</v>
      </c>
    </row>
    <row r="12" spans="1:32" ht="18.75" customHeight="1" x14ac:dyDescent="0.2">
      <c r="B12" s="78" t="s">
        <v>8</v>
      </c>
      <c r="D12" s="1" t="s">
        <v>161</v>
      </c>
    </row>
    <row r="13" spans="1:32" ht="18.75" customHeight="1" x14ac:dyDescent="0.2">
      <c r="D13" s="312" t="s">
        <v>231</v>
      </c>
      <c r="E13" s="313"/>
      <c r="F13" s="318" t="str">
        <f>基本情報!C61</f>
        <v>６</v>
      </c>
      <c r="G13" s="319"/>
      <c r="H13" s="1" t="s">
        <v>5</v>
      </c>
      <c r="I13" s="318">
        <f>基本情報!E61</f>
        <v>10</v>
      </c>
      <c r="J13" s="319"/>
      <c r="K13" s="1" t="s">
        <v>3</v>
      </c>
      <c r="L13" s="318">
        <f>基本情報!G61</f>
        <v>1</v>
      </c>
      <c r="M13" s="319"/>
      <c r="N13" s="1" t="s">
        <v>4</v>
      </c>
      <c r="O13" s="1" t="s">
        <v>111</v>
      </c>
      <c r="Q13" s="2"/>
      <c r="R13" s="60"/>
      <c r="S13" s="61"/>
      <c r="U13" s="60"/>
      <c r="V13" s="61"/>
      <c r="X13" s="60"/>
      <c r="Y13" s="61"/>
      <c r="AE13" s="18"/>
      <c r="AF13" s="75"/>
    </row>
    <row r="14" spans="1:32" ht="18.75" customHeight="1" x14ac:dyDescent="0.2">
      <c r="D14" s="312" t="s">
        <v>231</v>
      </c>
      <c r="E14" s="313"/>
      <c r="F14" s="319" t="str">
        <f>基本情報!C62</f>
        <v>６</v>
      </c>
      <c r="G14" s="319"/>
      <c r="H14" s="1" t="s">
        <v>5</v>
      </c>
      <c r="I14" s="318">
        <f>基本情報!E62</f>
        <v>10</v>
      </c>
      <c r="J14" s="319"/>
      <c r="K14" s="1" t="s">
        <v>3</v>
      </c>
      <c r="L14" s="318">
        <f>基本情報!G62</f>
        <v>6</v>
      </c>
      <c r="M14" s="319"/>
      <c r="N14" s="1" t="s">
        <v>4</v>
      </c>
      <c r="O14" s="1" t="s">
        <v>112</v>
      </c>
      <c r="Q14" s="2"/>
      <c r="R14" s="60"/>
      <c r="S14" s="61"/>
      <c r="U14" s="60"/>
      <c r="V14" s="61"/>
      <c r="X14" s="60"/>
      <c r="Y14" s="61"/>
      <c r="AE14" s="18"/>
      <c r="AF14" s="75"/>
    </row>
    <row r="15" spans="1:32" ht="9.75" customHeight="1" x14ac:dyDescent="0.2"/>
    <row r="16" spans="1:32" ht="18.75" customHeight="1" x14ac:dyDescent="0.2">
      <c r="B16" s="78" t="s">
        <v>16</v>
      </c>
      <c r="D16" s="1" t="s">
        <v>154</v>
      </c>
    </row>
    <row r="17" spans="2:41" ht="18.75" customHeight="1" x14ac:dyDescent="0.2">
      <c r="D17" s="1" t="s">
        <v>159</v>
      </c>
      <c r="G17" s="339" t="str">
        <f>基本情報!B58</f>
        <v>波佐見町○○町３番地</v>
      </c>
      <c r="H17" s="340"/>
      <c r="I17" s="340"/>
      <c r="J17" s="340"/>
      <c r="K17" s="340"/>
      <c r="L17" s="340"/>
      <c r="M17" s="340"/>
      <c r="N17" s="340"/>
      <c r="O17" s="340"/>
      <c r="P17" s="340"/>
      <c r="Q17" s="340"/>
      <c r="R17" s="340"/>
      <c r="S17" s="340"/>
      <c r="AE17" s="18"/>
    </row>
    <row r="18" spans="2:41" ht="18.75" customHeight="1" x14ac:dyDescent="0.2">
      <c r="D18" s="1" t="s">
        <v>130</v>
      </c>
      <c r="G18" s="339" t="str">
        <f>基本情報!B59</f>
        <v>○△石油販売株式会社</v>
      </c>
      <c r="H18" s="340"/>
      <c r="I18" s="340"/>
      <c r="J18" s="340"/>
      <c r="K18" s="340"/>
      <c r="L18" s="340"/>
      <c r="M18" s="340"/>
      <c r="N18" s="340"/>
      <c r="O18" s="340"/>
      <c r="P18" s="340"/>
      <c r="Q18" s="340"/>
      <c r="R18" s="340"/>
      <c r="S18" s="340"/>
      <c r="AE18" s="18"/>
    </row>
    <row r="19" spans="2:41" ht="9.75" customHeight="1" x14ac:dyDescent="0.2"/>
    <row r="20" spans="2:41" ht="18.75" customHeight="1" x14ac:dyDescent="0.2">
      <c r="B20" s="78" t="s">
        <v>35</v>
      </c>
      <c r="D20" s="1" t="s">
        <v>258</v>
      </c>
      <c r="AF20" s="60"/>
      <c r="AG20" s="61"/>
      <c r="AH20" s="61"/>
      <c r="AI20" s="60"/>
      <c r="AJ20" s="61"/>
      <c r="AK20" s="60"/>
      <c r="AL20" s="60"/>
      <c r="AM20" s="61"/>
      <c r="AN20" s="61"/>
      <c r="AO20" s="61"/>
    </row>
    <row r="21" spans="2:41" ht="18.75" customHeight="1" x14ac:dyDescent="0.2">
      <c r="D21" s="316" t="str">
        <f>基本情報!B19</f>
        <v>佐世保</v>
      </c>
      <c r="E21" s="316"/>
      <c r="F21" s="316"/>
      <c r="G21" s="316" t="str">
        <f>基本情報!B20</f>
        <v>500</v>
      </c>
      <c r="H21" s="316"/>
      <c r="I21" s="316" t="str">
        <f>基本情報!B21</f>
        <v>わ</v>
      </c>
      <c r="J21" s="315"/>
      <c r="K21" s="316" t="str">
        <f>基本情報!B22</f>
        <v>12-34</v>
      </c>
      <c r="L21" s="315"/>
      <c r="M21" s="315"/>
      <c r="AE21" s="18"/>
    </row>
    <row r="22" spans="2:41" ht="9.75" customHeight="1" x14ac:dyDescent="0.2"/>
    <row r="23" spans="2:41" ht="18.75" customHeight="1" x14ac:dyDescent="0.2">
      <c r="B23" s="78" t="s">
        <v>33</v>
      </c>
      <c r="D23" s="1" t="s">
        <v>21</v>
      </c>
      <c r="I23" s="124"/>
      <c r="J23" s="125"/>
      <c r="K23" s="125"/>
      <c r="L23" s="125"/>
      <c r="M23" s="125"/>
    </row>
    <row r="24" spans="2:41" ht="18.75" customHeight="1" x14ac:dyDescent="0.2">
      <c r="D24" s="1" t="s">
        <v>160</v>
      </c>
      <c r="I24" s="124"/>
      <c r="J24" s="125"/>
      <c r="K24" s="337">
        <f>基本情報!E63</f>
        <v>165</v>
      </c>
      <c r="L24" s="338"/>
      <c r="M24" s="338"/>
      <c r="N24" s="1" t="s">
        <v>259</v>
      </c>
      <c r="O24" s="151"/>
      <c r="P24" s="61"/>
      <c r="AE24" s="18"/>
    </row>
    <row r="25" spans="2:41" ht="18.75" customHeight="1" x14ac:dyDescent="0.2">
      <c r="D25" s="1" t="s">
        <v>260</v>
      </c>
    </row>
    <row r="26" spans="2:41" ht="9.75" customHeight="1" x14ac:dyDescent="0.2"/>
    <row r="27" spans="2:41" ht="18.75" customHeight="1" x14ac:dyDescent="0.2">
      <c r="B27" s="78" t="s">
        <v>103</v>
      </c>
      <c r="D27" s="1" t="s">
        <v>125</v>
      </c>
    </row>
    <row r="28" spans="2:41" ht="18.75" customHeight="1" x14ac:dyDescent="0.2">
      <c r="D28" s="1" t="s">
        <v>254</v>
      </c>
    </row>
    <row r="29" spans="2:41" ht="18.75" customHeight="1" x14ac:dyDescent="0.2">
      <c r="D29" s="1" t="s">
        <v>316</v>
      </c>
    </row>
    <row r="30" spans="2:41" ht="18.75" customHeight="1" x14ac:dyDescent="0.2">
      <c r="D30" s="1" t="s">
        <v>317</v>
      </c>
    </row>
    <row r="31" spans="2:41" ht="18.75" customHeight="1" x14ac:dyDescent="0.2">
      <c r="D31" s="1" t="s">
        <v>318</v>
      </c>
    </row>
    <row r="32" spans="2:41" ht="18.75" customHeight="1" x14ac:dyDescent="0.2">
      <c r="D32" s="1" t="s">
        <v>319</v>
      </c>
    </row>
    <row r="33" spans="2:31" ht="18.75" customHeight="1" x14ac:dyDescent="0.2">
      <c r="D33" s="1" t="s">
        <v>320</v>
      </c>
    </row>
    <row r="34" spans="2:31" ht="18.75" customHeight="1" x14ac:dyDescent="0.2">
      <c r="D34" s="1" t="s">
        <v>321</v>
      </c>
    </row>
    <row r="35" spans="2:31" ht="18.75" customHeight="1" x14ac:dyDescent="0.2">
      <c r="D35" s="1" t="s">
        <v>322</v>
      </c>
    </row>
    <row r="36" spans="2:31" ht="9.75" customHeight="1" x14ac:dyDescent="0.2"/>
    <row r="37" spans="2:31" ht="18.75" customHeight="1" x14ac:dyDescent="0.2">
      <c r="B37" s="78" t="s">
        <v>124</v>
      </c>
      <c r="D37" s="1" t="s">
        <v>127</v>
      </c>
    </row>
    <row r="38" spans="2:31" ht="18.75" customHeight="1" x14ac:dyDescent="0.2">
      <c r="B38" s="78"/>
      <c r="D38" s="264" t="s">
        <v>256</v>
      </c>
      <c r="E38" s="276"/>
      <c r="F38" s="276"/>
      <c r="G38" s="276"/>
      <c r="H38" s="276"/>
      <c r="I38" s="276"/>
      <c r="J38" s="276"/>
      <c r="K38" s="276"/>
      <c r="L38" s="276"/>
      <c r="M38" s="276"/>
      <c r="N38" s="276"/>
      <c r="O38" s="276"/>
      <c r="P38" s="276"/>
      <c r="Q38" s="276"/>
      <c r="R38" s="276"/>
      <c r="S38" s="276"/>
      <c r="T38" s="276"/>
      <c r="U38" s="276"/>
      <c r="V38" s="276"/>
      <c r="W38" s="276"/>
      <c r="X38" s="276"/>
      <c r="Y38" s="276"/>
      <c r="Z38" s="276"/>
      <c r="AA38" s="276"/>
      <c r="AB38" s="62"/>
      <c r="AE38" s="181"/>
    </row>
    <row r="39" spans="2:31" ht="18.75" customHeight="1" x14ac:dyDescent="0.2">
      <c r="D39" s="264" t="s">
        <v>240</v>
      </c>
      <c r="E39" s="276"/>
      <c r="F39" s="276"/>
      <c r="G39" s="276"/>
      <c r="H39" s="276"/>
      <c r="I39" s="276"/>
      <c r="J39" s="276"/>
      <c r="K39" s="276"/>
      <c r="L39" s="276"/>
      <c r="M39" s="276"/>
      <c r="N39" s="276"/>
      <c r="O39" s="276"/>
      <c r="P39" s="276"/>
      <c r="Q39" s="276"/>
      <c r="R39" s="276"/>
      <c r="S39" s="276"/>
      <c r="T39" s="276"/>
      <c r="U39" s="276"/>
      <c r="V39" s="276"/>
      <c r="W39" s="276"/>
      <c r="X39" s="276"/>
      <c r="Y39" s="276"/>
      <c r="Z39" s="276"/>
      <c r="AA39" s="276"/>
      <c r="AB39"/>
      <c r="AE39" s="181"/>
    </row>
    <row r="40" spans="2:31" ht="18.75" customHeight="1" x14ac:dyDescent="0.2">
      <c r="D40" s="1" t="s">
        <v>251</v>
      </c>
    </row>
    <row r="41" spans="2:31" ht="9.75" customHeight="1" x14ac:dyDescent="0.2">
      <c r="N41" s="74"/>
      <c r="O41" s="75"/>
    </row>
    <row r="42" spans="2:31" ht="18.75" customHeight="1" x14ac:dyDescent="0.2">
      <c r="N42" s="312" t="s">
        <v>231</v>
      </c>
      <c r="O42" s="313"/>
      <c r="P42" s="320" t="str">
        <f>基本情報!C60</f>
        <v>６</v>
      </c>
      <c r="Q42" s="321"/>
      <c r="R42" s="1" t="s">
        <v>5</v>
      </c>
      <c r="S42" s="320">
        <f>基本情報!E60</f>
        <v>9</v>
      </c>
      <c r="T42" s="321"/>
      <c r="U42" s="1" t="s">
        <v>3</v>
      </c>
      <c r="V42" s="320">
        <f>基本情報!G60</f>
        <v>23</v>
      </c>
      <c r="W42" s="321"/>
      <c r="X42" s="1" t="s">
        <v>4</v>
      </c>
      <c r="AE42" s="18"/>
    </row>
    <row r="43" spans="2:31" ht="9.75" customHeight="1" x14ac:dyDescent="0.2">
      <c r="N43" s="74"/>
      <c r="O43" s="75"/>
    </row>
    <row r="44" spans="2:31" ht="18.75" customHeight="1" x14ac:dyDescent="0.2">
      <c r="O44" s="26" t="s">
        <v>128</v>
      </c>
      <c r="Q44" s="1" t="str">
        <f>基本情報!U10</f>
        <v>波佐見町議会議員一般選挙候補者</v>
      </c>
      <c r="AE44" s="18"/>
    </row>
    <row r="45" spans="2:31" ht="18.75" customHeight="1" thickBot="1" x14ac:dyDescent="0.25">
      <c r="Q45" s="312" t="s">
        <v>88</v>
      </c>
      <c r="R45" s="313"/>
      <c r="T45" s="325" t="str">
        <f>基本情報!B9</f>
        <v>波佐見町○○郷１６８番地２</v>
      </c>
      <c r="U45" s="326"/>
      <c r="V45" s="326"/>
      <c r="W45" s="326"/>
      <c r="X45" s="326"/>
      <c r="Y45" s="326"/>
      <c r="Z45" s="326"/>
      <c r="AA45" s="326"/>
      <c r="AB45" s="336"/>
      <c r="AE45" s="18"/>
    </row>
    <row r="46" spans="2:31" ht="18.75" customHeight="1" thickBot="1" x14ac:dyDescent="0.25">
      <c r="Q46" s="312" t="s">
        <v>91</v>
      </c>
      <c r="R46" s="313"/>
      <c r="T46" s="325" t="str">
        <f>基本情報!B10</f>
        <v>波佐見　太郎</v>
      </c>
      <c r="U46" s="326"/>
      <c r="V46" s="326"/>
      <c r="W46" s="326"/>
      <c r="X46" s="326"/>
      <c r="Y46" s="326"/>
      <c r="Z46" s="326"/>
      <c r="AA46" s="326"/>
      <c r="AB46" s="275" t="s">
        <v>6</v>
      </c>
      <c r="AE46" s="18"/>
    </row>
    <row r="48" spans="2:31" ht="18.75" customHeight="1" x14ac:dyDescent="0.2">
      <c r="O48" s="26" t="s">
        <v>129</v>
      </c>
      <c r="Q48" s="312" t="s">
        <v>88</v>
      </c>
      <c r="R48" s="313"/>
      <c r="T48" s="325" t="str">
        <f>基本情報!B54</f>
        <v>波佐見町○○郷３番地</v>
      </c>
      <c r="U48" s="326"/>
      <c r="V48" s="326"/>
      <c r="W48" s="326"/>
      <c r="X48" s="326"/>
      <c r="Y48" s="326"/>
      <c r="Z48" s="326"/>
      <c r="AA48" s="326"/>
      <c r="AB48" s="336"/>
      <c r="AE48" s="18"/>
    </row>
    <row r="49" spans="17:31" ht="18.75" customHeight="1" thickBot="1" x14ac:dyDescent="0.25">
      <c r="Q49" s="312" t="s">
        <v>130</v>
      </c>
      <c r="R49" s="313"/>
      <c r="T49" s="325" t="str">
        <f>基本情報!B55</f>
        <v>○△石油販売株式会社</v>
      </c>
      <c r="U49" s="326"/>
      <c r="V49" s="326"/>
      <c r="W49" s="326"/>
      <c r="X49" s="326"/>
      <c r="Y49" s="326"/>
      <c r="Z49" s="326"/>
      <c r="AA49" s="326"/>
      <c r="AB49" s="336"/>
      <c r="AE49" s="18"/>
    </row>
    <row r="50" spans="17:31" ht="18.75" customHeight="1" thickBot="1" x14ac:dyDescent="0.25">
      <c r="Q50" s="312" t="s">
        <v>91</v>
      </c>
      <c r="R50" s="313"/>
      <c r="T50" s="325" t="str">
        <f>基本情報!B56</f>
        <v>代表取締役　丙野　三郎</v>
      </c>
      <c r="U50" s="326"/>
      <c r="V50" s="326"/>
      <c r="W50" s="326"/>
      <c r="X50" s="326"/>
      <c r="Y50" s="326"/>
      <c r="Z50" s="326"/>
      <c r="AA50" s="326"/>
      <c r="AB50" s="275" t="s">
        <v>6</v>
      </c>
      <c r="AE50" s="18"/>
    </row>
  </sheetData>
  <sheetProtection selectLockedCells="1"/>
  <mergeCells count="34">
    <mergeCell ref="Z1:AB4"/>
    <mergeCell ref="G18:S18"/>
    <mergeCell ref="D14:E14"/>
    <mergeCell ref="F14:G14"/>
    <mergeCell ref="I14:J14"/>
    <mergeCell ref="L14:M14"/>
    <mergeCell ref="G17:S17"/>
    <mergeCell ref="A6:AC6"/>
    <mergeCell ref="B9:H9"/>
    <mergeCell ref="I9:O9"/>
    <mergeCell ref="D13:E13"/>
    <mergeCell ref="F13:G13"/>
    <mergeCell ref="I13:J13"/>
    <mergeCell ref="L13:M13"/>
    <mergeCell ref="N8:S8"/>
    <mergeCell ref="N42:O42"/>
    <mergeCell ref="G21:H21"/>
    <mergeCell ref="D21:F21"/>
    <mergeCell ref="K24:M24"/>
    <mergeCell ref="K21:M21"/>
    <mergeCell ref="I21:J21"/>
    <mergeCell ref="Q50:R50"/>
    <mergeCell ref="T50:AA50"/>
    <mergeCell ref="S42:T42"/>
    <mergeCell ref="V42:W42"/>
    <mergeCell ref="Q45:R45"/>
    <mergeCell ref="Q46:R46"/>
    <mergeCell ref="T46:AA46"/>
    <mergeCell ref="P42:Q42"/>
    <mergeCell ref="Q48:R48"/>
    <mergeCell ref="Q49:R49"/>
    <mergeCell ref="T45:AB45"/>
    <mergeCell ref="T48:AB48"/>
    <mergeCell ref="T49:AB49"/>
  </mergeCells>
  <phoneticPr fontId="1"/>
  <pageMargins left="0.9055118110236221" right="0.51181102362204722" top="0.74803149606299213" bottom="0.74803149606299213" header="0.31496062992125984" footer="0.31496062992125984"/>
  <pageSetup paperSize="9" scale="88" orientation="portrait" r:id="rId1"/>
  <headerFooter>
    <oddHeader>&amp;L
&amp;"-,太字"&amp;14① 選挙運動用自動車&amp;"-,標準"&amp;11　　「その他の契約」を締結したとき
　　契約書（燃料代）&amp;R【様式記載例及び契約書作成例】</oddHeader>
    <oddFooter>&amp;C&amp;12 8</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sheetPr>
  <dimension ref="A1:AN57"/>
  <sheetViews>
    <sheetView showGridLines="0" showZeros="0" view="pageBreakPreview" topLeftCell="A50" zoomScaleNormal="100" zoomScaleSheetLayoutView="100" workbookViewId="0">
      <selection activeCell="F28" sqref="F28:G28"/>
    </sheetView>
  </sheetViews>
  <sheetFormatPr defaultColWidth="2.6328125" defaultRowHeight="20.25" customHeight="1" x14ac:dyDescent="0.2"/>
  <cols>
    <col min="1" max="1" width="2.6328125" style="1"/>
    <col min="2" max="2" width="2.6328125" style="1" customWidth="1"/>
    <col min="3" max="6" width="2.6328125" style="1"/>
    <col min="7" max="7" width="1" style="1" customWidth="1"/>
    <col min="8" max="8" width="2.6328125" style="1"/>
    <col min="9" max="9" width="3.36328125" style="1" bestFit="1" customWidth="1"/>
    <col min="10" max="11" width="2.6328125" style="1"/>
    <col min="12" max="12" width="0.90625" style="1" customWidth="1"/>
    <col min="13" max="17" width="2.6328125" style="1"/>
    <col min="18" max="18" width="1.453125" style="1" customWidth="1"/>
    <col min="19" max="19" width="2.6328125" style="1"/>
    <col min="20" max="20" width="3" style="1" customWidth="1"/>
    <col min="21" max="28" width="2.08984375" style="1" customWidth="1"/>
    <col min="29" max="16384" width="2.6328125" style="1"/>
  </cols>
  <sheetData>
    <row r="1" spans="1:40" ht="20.25" customHeight="1" x14ac:dyDescent="0.2">
      <c r="A1" s="1" t="s">
        <v>261</v>
      </c>
      <c r="F1" s="1" t="s">
        <v>0</v>
      </c>
      <c r="AN1" s="179" t="s">
        <v>201</v>
      </c>
    </row>
    <row r="2" spans="1:40" ht="20.25" customHeight="1" x14ac:dyDescent="0.2">
      <c r="A2" s="1" t="s">
        <v>338</v>
      </c>
    </row>
    <row r="3" spans="1:40" ht="20.25" customHeight="1" x14ac:dyDescent="0.2">
      <c r="A3" s="445" t="s">
        <v>1</v>
      </c>
      <c r="B3" s="445"/>
      <c r="C3" s="445"/>
      <c r="D3" s="445"/>
      <c r="E3" s="445"/>
      <c r="F3" s="445"/>
      <c r="G3" s="445"/>
      <c r="H3" s="445"/>
      <c r="I3" s="445"/>
      <c r="J3" s="445"/>
      <c r="K3" s="445"/>
      <c r="L3" s="445"/>
      <c r="M3" s="445"/>
      <c r="N3" s="445"/>
      <c r="O3" s="445"/>
      <c r="P3" s="445"/>
      <c r="Q3" s="445"/>
      <c r="R3" s="445"/>
      <c r="S3" s="445"/>
      <c r="T3" s="445"/>
      <c r="U3" s="445"/>
      <c r="V3" s="445"/>
      <c r="W3" s="445"/>
      <c r="X3" s="445"/>
      <c r="Y3" s="445"/>
      <c r="Z3" s="445"/>
      <c r="AA3" s="445"/>
      <c r="AB3" s="445"/>
      <c r="AC3" s="445"/>
      <c r="AD3" s="445"/>
      <c r="AE3" s="445"/>
      <c r="AF3" s="445"/>
      <c r="AG3" s="445"/>
      <c r="AH3" s="445"/>
      <c r="AI3" s="445"/>
      <c r="AJ3" s="445"/>
      <c r="AK3" s="445"/>
      <c r="AL3" s="445"/>
    </row>
    <row r="4" spans="1:40" ht="12.75" customHeight="1" x14ac:dyDescent="0.2"/>
    <row r="5" spans="1:40" ht="20.25" customHeight="1" x14ac:dyDescent="0.2">
      <c r="B5" s="25" t="s">
        <v>2</v>
      </c>
    </row>
    <row r="6" spans="1:40" ht="5.25" customHeight="1" x14ac:dyDescent="0.2"/>
    <row r="7" spans="1:40" ht="20.25" customHeight="1" x14ac:dyDescent="0.2">
      <c r="C7" s="1" t="s">
        <v>231</v>
      </c>
      <c r="E7" s="493" t="s">
        <v>124</v>
      </c>
      <c r="F7" s="494"/>
      <c r="G7" s="89"/>
      <c r="H7" s="1" t="s">
        <v>5</v>
      </c>
      <c r="I7" s="493" t="s">
        <v>346</v>
      </c>
      <c r="J7" s="494"/>
      <c r="K7" s="1" t="s">
        <v>3</v>
      </c>
      <c r="M7" s="493" t="s">
        <v>343</v>
      </c>
      <c r="N7" s="494"/>
      <c r="O7" s="1" t="s">
        <v>4</v>
      </c>
      <c r="AN7" s="18" t="str">
        <f>IF(E7="",AN1,IF(I7="",AN1,IF(M7="",AN1,"")))</f>
        <v/>
      </c>
    </row>
    <row r="8" spans="1:40" ht="20.25" customHeight="1" x14ac:dyDescent="0.2">
      <c r="AA8" s="2" t="s">
        <v>347</v>
      </c>
      <c r="AC8" s="25" t="str">
        <f>基本情報!B8</f>
        <v>波佐見町議会議員一般選挙</v>
      </c>
      <c r="AK8" s="171"/>
    </row>
    <row r="9" spans="1:40" ht="6" customHeight="1" x14ac:dyDescent="0.2"/>
    <row r="10" spans="1:40" ht="20.25" customHeight="1" x14ac:dyDescent="0.2">
      <c r="Z10" s="2" t="s">
        <v>173</v>
      </c>
      <c r="AA10" s="89"/>
      <c r="AB10" s="474" t="str">
        <f>基本情報!B10</f>
        <v>波佐見　太郎</v>
      </c>
      <c r="AC10" s="342"/>
      <c r="AD10" s="342"/>
      <c r="AE10" s="342"/>
      <c r="AF10" s="342"/>
      <c r="AG10" s="342"/>
      <c r="AH10" s="342"/>
      <c r="AI10" s="89"/>
      <c r="AM10" s="18"/>
      <c r="AN10" s="18"/>
    </row>
    <row r="11" spans="1:40" ht="20.25" customHeight="1" x14ac:dyDescent="0.2">
      <c r="C11" s="1" t="s">
        <v>300</v>
      </c>
    </row>
    <row r="12" spans="1:40" ht="6" customHeight="1" x14ac:dyDescent="0.2"/>
    <row r="13" spans="1:40" ht="20.25" customHeight="1" x14ac:dyDescent="0.2">
      <c r="T13" s="1" t="s">
        <v>7</v>
      </c>
    </row>
    <row r="14" spans="1:40" ht="6" customHeight="1" x14ac:dyDescent="0.2"/>
    <row r="15" spans="1:40" ht="20.25" customHeight="1" thickBot="1" x14ac:dyDescent="0.25">
      <c r="A15" s="25" t="s">
        <v>8</v>
      </c>
      <c r="C15" s="1" t="s">
        <v>10</v>
      </c>
    </row>
    <row r="16" spans="1:40" ht="15.75" customHeight="1" x14ac:dyDescent="0.2">
      <c r="A16" s="10"/>
      <c r="B16" s="11"/>
      <c r="C16" s="11"/>
      <c r="D16" s="11"/>
      <c r="E16" s="11"/>
      <c r="F16" s="11"/>
      <c r="G16" s="36"/>
      <c r="H16" s="458" t="s">
        <v>264</v>
      </c>
      <c r="I16" s="459"/>
      <c r="J16" s="459"/>
      <c r="K16" s="459"/>
      <c r="L16" s="459"/>
      <c r="M16" s="459"/>
      <c r="N16" s="459"/>
      <c r="O16" s="459"/>
      <c r="P16" s="459"/>
      <c r="Q16" s="459"/>
      <c r="R16" s="460"/>
      <c r="S16" s="480" t="s">
        <v>12</v>
      </c>
      <c r="T16" s="481"/>
      <c r="U16" s="481"/>
      <c r="V16" s="481"/>
      <c r="W16" s="481"/>
      <c r="X16" s="481"/>
      <c r="Y16" s="481"/>
      <c r="Z16" s="481"/>
      <c r="AA16" s="481"/>
      <c r="AB16" s="481"/>
      <c r="AC16" s="481"/>
      <c r="AD16" s="481"/>
      <c r="AE16" s="481"/>
      <c r="AF16" s="481"/>
      <c r="AG16" s="482"/>
      <c r="AH16" s="36"/>
      <c r="AI16" s="11"/>
      <c r="AJ16" s="11"/>
      <c r="AK16" s="11"/>
      <c r="AL16" s="12"/>
    </row>
    <row r="17" spans="1:38" ht="15.75" customHeight="1" x14ac:dyDescent="0.2">
      <c r="A17" s="490" t="s">
        <v>11</v>
      </c>
      <c r="B17" s="447"/>
      <c r="C17" s="447"/>
      <c r="D17" s="447"/>
      <c r="E17" s="447"/>
      <c r="F17" s="447"/>
      <c r="G17" s="90"/>
      <c r="H17" s="461"/>
      <c r="I17" s="461"/>
      <c r="J17" s="461"/>
      <c r="K17" s="461"/>
      <c r="L17" s="461"/>
      <c r="M17" s="461"/>
      <c r="N17" s="461"/>
      <c r="O17" s="461"/>
      <c r="P17" s="461"/>
      <c r="Q17" s="461"/>
      <c r="R17" s="462"/>
      <c r="S17" s="483" t="s">
        <v>13</v>
      </c>
      <c r="T17" s="484"/>
      <c r="U17" s="484"/>
      <c r="V17" s="484"/>
      <c r="W17" s="484"/>
      <c r="X17" s="484"/>
      <c r="Y17" s="484"/>
      <c r="Z17" s="484"/>
      <c r="AA17" s="485"/>
      <c r="AB17" s="483" t="s">
        <v>14</v>
      </c>
      <c r="AC17" s="484"/>
      <c r="AD17" s="484"/>
      <c r="AE17" s="484"/>
      <c r="AF17" s="484"/>
      <c r="AG17" s="485"/>
      <c r="AH17" s="446" t="s">
        <v>15</v>
      </c>
      <c r="AI17" s="447"/>
      <c r="AJ17" s="447"/>
      <c r="AK17" s="447"/>
      <c r="AL17" s="475"/>
    </row>
    <row r="18" spans="1:38" ht="15.75" customHeight="1" x14ac:dyDescent="0.2">
      <c r="A18" s="13"/>
      <c r="B18" s="8"/>
      <c r="C18" s="8"/>
      <c r="D18" s="8"/>
      <c r="E18" s="8"/>
      <c r="F18" s="8"/>
      <c r="G18" s="7"/>
      <c r="H18" s="463"/>
      <c r="I18" s="463"/>
      <c r="J18" s="463"/>
      <c r="K18" s="463"/>
      <c r="L18" s="463"/>
      <c r="M18" s="463"/>
      <c r="N18" s="463"/>
      <c r="O18" s="463"/>
      <c r="P18" s="463"/>
      <c r="Q18" s="463"/>
      <c r="R18" s="464"/>
      <c r="S18" s="486"/>
      <c r="T18" s="487"/>
      <c r="U18" s="487"/>
      <c r="V18" s="487"/>
      <c r="W18" s="487"/>
      <c r="X18" s="487"/>
      <c r="Y18" s="487"/>
      <c r="Z18" s="487"/>
      <c r="AA18" s="404"/>
      <c r="AB18" s="486"/>
      <c r="AC18" s="487"/>
      <c r="AD18" s="487"/>
      <c r="AE18" s="487"/>
      <c r="AF18" s="487"/>
      <c r="AG18" s="404"/>
      <c r="AH18" s="7"/>
      <c r="AI18" s="8"/>
      <c r="AJ18" s="8"/>
      <c r="AK18" s="8"/>
      <c r="AL18" s="14"/>
    </row>
    <row r="19" spans="1:38" ht="33.75" customHeight="1" x14ac:dyDescent="0.2">
      <c r="A19" s="468"/>
      <c r="B19" s="469"/>
      <c r="C19" s="469"/>
      <c r="D19" s="469"/>
      <c r="E19" s="469"/>
      <c r="F19" s="470"/>
      <c r="G19" s="91"/>
      <c r="H19" s="495"/>
      <c r="I19" s="496"/>
      <c r="J19" s="496"/>
      <c r="K19" s="496"/>
      <c r="L19" s="496"/>
      <c r="M19" s="496"/>
      <c r="N19" s="496"/>
      <c r="O19" s="496"/>
      <c r="P19" s="496"/>
      <c r="Q19" s="496"/>
      <c r="R19" s="497"/>
      <c r="S19" s="488"/>
      <c r="T19" s="489"/>
      <c r="U19" s="489"/>
      <c r="V19" s="489"/>
      <c r="W19" s="489"/>
      <c r="X19" s="489"/>
      <c r="Y19" s="489"/>
      <c r="Z19" s="489"/>
      <c r="AA19" s="489"/>
      <c r="AB19" s="476"/>
      <c r="AC19" s="477"/>
      <c r="AD19" s="477"/>
      <c r="AE19" s="477"/>
      <c r="AF19" s="477"/>
      <c r="AG19" s="92" t="s">
        <v>50</v>
      </c>
      <c r="AH19" s="449"/>
      <c r="AI19" s="450"/>
      <c r="AJ19" s="450"/>
      <c r="AK19" s="450"/>
      <c r="AL19" s="451"/>
    </row>
    <row r="20" spans="1:38" ht="33.75" customHeight="1" thickBot="1" x14ac:dyDescent="0.25">
      <c r="A20" s="471"/>
      <c r="B20" s="472"/>
      <c r="C20" s="472"/>
      <c r="D20" s="472"/>
      <c r="E20" s="472"/>
      <c r="F20" s="473"/>
      <c r="G20" s="93"/>
      <c r="H20" s="455"/>
      <c r="I20" s="456"/>
      <c r="J20" s="456"/>
      <c r="K20" s="456"/>
      <c r="L20" s="456"/>
      <c r="M20" s="456"/>
      <c r="N20" s="456"/>
      <c r="O20" s="456"/>
      <c r="P20" s="456"/>
      <c r="Q20" s="456"/>
      <c r="R20" s="457"/>
      <c r="S20" s="491"/>
      <c r="T20" s="492"/>
      <c r="U20" s="492"/>
      <c r="V20" s="492"/>
      <c r="W20" s="492"/>
      <c r="X20" s="492"/>
      <c r="Y20" s="492"/>
      <c r="Z20" s="492"/>
      <c r="AA20" s="492"/>
      <c r="AB20" s="478"/>
      <c r="AC20" s="479"/>
      <c r="AD20" s="479"/>
      <c r="AE20" s="479"/>
      <c r="AF20" s="479"/>
      <c r="AG20" s="94" t="s">
        <v>50</v>
      </c>
      <c r="AH20" s="452"/>
      <c r="AI20" s="453"/>
      <c r="AJ20" s="453"/>
      <c r="AK20" s="453"/>
      <c r="AL20" s="454"/>
    </row>
    <row r="21" spans="1:38" ht="8.25" customHeight="1" x14ac:dyDescent="0.2"/>
    <row r="22" spans="1:38" ht="20.25" customHeight="1" thickBot="1" x14ac:dyDescent="0.25">
      <c r="A22" s="25" t="s">
        <v>16</v>
      </c>
      <c r="C22" s="1" t="s">
        <v>17</v>
      </c>
    </row>
    <row r="23" spans="1:38" ht="16.5" customHeight="1" x14ac:dyDescent="0.2">
      <c r="A23" s="95"/>
      <c r="B23" s="11"/>
      <c r="C23" s="11"/>
      <c r="D23" s="96" t="s">
        <v>18</v>
      </c>
      <c r="E23" s="36"/>
      <c r="F23" s="11"/>
      <c r="G23" s="11"/>
      <c r="H23" s="11"/>
      <c r="I23" s="11"/>
      <c r="J23" s="11"/>
      <c r="K23" s="15"/>
      <c r="L23" s="11"/>
      <c r="M23" s="458" t="s">
        <v>263</v>
      </c>
      <c r="N23" s="459"/>
      <c r="O23" s="459"/>
      <c r="P23" s="459"/>
      <c r="Q23" s="459"/>
      <c r="R23" s="459"/>
      <c r="S23" s="459"/>
      <c r="T23" s="460"/>
      <c r="U23" s="465" t="s">
        <v>12</v>
      </c>
      <c r="V23" s="466"/>
      <c r="W23" s="466"/>
      <c r="X23" s="466"/>
      <c r="Y23" s="466"/>
      <c r="Z23" s="466"/>
      <c r="AA23" s="466"/>
      <c r="AB23" s="466"/>
      <c r="AC23" s="466"/>
      <c r="AD23" s="466"/>
      <c r="AE23" s="466"/>
      <c r="AF23" s="466"/>
      <c r="AG23" s="467"/>
      <c r="AH23" s="36"/>
      <c r="AI23" s="11"/>
      <c r="AJ23" s="11"/>
      <c r="AK23" s="11"/>
      <c r="AL23" s="12"/>
    </row>
    <row r="24" spans="1:38" ht="16.5" customHeight="1" x14ac:dyDescent="0.2">
      <c r="A24" s="97"/>
      <c r="B24" s="98"/>
      <c r="D24" s="6"/>
      <c r="E24" s="446" t="s">
        <v>11</v>
      </c>
      <c r="F24" s="447"/>
      <c r="G24" s="447"/>
      <c r="H24" s="447"/>
      <c r="I24" s="447"/>
      <c r="J24" s="447"/>
      <c r="K24" s="403"/>
      <c r="L24" s="89"/>
      <c r="M24" s="461"/>
      <c r="N24" s="461"/>
      <c r="O24" s="461"/>
      <c r="P24" s="461"/>
      <c r="Q24" s="461"/>
      <c r="R24" s="461"/>
      <c r="S24" s="461"/>
      <c r="T24" s="462"/>
      <c r="U24" s="3"/>
      <c r="V24" s="4"/>
      <c r="W24" s="4"/>
      <c r="X24" s="4"/>
      <c r="Y24" s="4"/>
      <c r="Z24" s="4"/>
      <c r="AA24" s="4"/>
      <c r="AB24" s="5"/>
      <c r="AC24" s="3"/>
      <c r="AD24" s="4"/>
      <c r="AE24" s="4"/>
      <c r="AF24" s="4"/>
      <c r="AG24" s="5"/>
      <c r="AH24" s="446" t="s">
        <v>15</v>
      </c>
      <c r="AI24" s="447"/>
      <c r="AJ24" s="447"/>
      <c r="AK24" s="447"/>
      <c r="AL24" s="475"/>
    </row>
    <row r="25" spans="1:38" ht="16.5" customHeight="1" x14ac:dyDescent="0.2">
      <c r="A25" s="97"/>
      <c r="C25" s="98"/>
      <c r="D25" s="6"/>
      <c r="E25" s="448"/>
      <c r="F25" s="447"/>
      <c r="G25" s="447"/>
      <c r="H25" s="447"/>
      <c r="I25" s="447"/>
      <c r="J25" s="447"/>
      <c r="K25" s="403"/>
      <c r="L25" s="89"/>
      <c r="M25" s="461"/>
      <c r="N25" s="461"/>
      <c r="O25" s="461"/>
      <c r="P25" s="461"/>
      <c r="Q25" s="461"/>
      <c r="R25" s="461"/>
      <c r="S25" s="461"/>
      <c r="T25" s="462"/>
      <c r="U25" s="446" t="s">
        <v>20</v>
      </c>
      <c r="V25" s="447"/>
      <c r="W25" s="447"/>
      <c r="X25" s="447"/>
      <c r="Y25" s="447"/>
      <c r="Z25" s="447"/>
      <c r="AA25" s="447"/>
      <c r="AB25" s="403"/>
      <c r="AC25" s="393" t="s">
        <v>21</v>
      </c>
      <c r="AD25" s="394"/>
      <c r="AE25" s="394"/>
      <c r="AF25" s="394"/>
      <c r="AG25" s="395"/>
      <c r="AH25" s="448"/>
      <c r="AI25" s="447"/>
      <c r="AJ25" s="447"/>
      <c r="AK25" s="447"/>
      <c r="AL25" s="475"/>
    </row>
    <row r="26" spans="1:38" ht="16.5" customHeight="1" x14ac:dyDescent="0.2">
      <c r="A26" s="13" t="s">
        <v>19</v>
      </c>
      <c r="B26" s="8"/>
      <c r="C26" s="8"/>
      <c r="D26" s="99"/>
      <c r="E26" s="7"/>
      <c r="F26" s="8"/>
      <c r="G26" s="8"/>
      <c r="H26" s="8"/>
      <c r="I26" s="8"/>
      <c r="J26" s="8"/>
      <c r="K26" s="9"/>
      <c r="L26" s="8"/>
      <c r="M26" s="463"/>
      <c r="N26" s="463"/>
      <c r="O26" s="463"/>
      <c r="P26" s="463"/>
      <c r="Q26" s="463"/>
      <c r="R26" s="463"/>
      <c r="S26" s="463"/>
      <c r="T26" s="464"/>
      <c r="U26" s="7"/>
      <c r="V26" s="8"/>
      <c r="W26" s="8"/>
      <c r="X26" s="8"/>
      <c r="Y26" s="8"/>
      <c r="Z26" s="8"/>
      <c r="AA26" s="8"/>
      <c r="AB26" s="9"/>
      <c r="AC26" s="7"/>
      <c r="AD26" s="8"/>
      <c r="AE26" s="8"/>
      <c r="AF26" s="8"/>
      <c r="AG26" s="9"/>
      <c r="AH26" s="7"/>
      <c r="AI26" s="8"/>
      <c r="AJ26" s="8"/>
      <c r="AK26" s="8"/>
      <c r="AL26" s="14"/>
    </row>
    <row r="27" spans="1:38" ht="13.5" customHeight="1" x14ac:dyDescent="0.2">
      <c r="A27" s="429" t="s">
        <v>22</v>
      </c>
      <c r="B27" s="430"/>
      <c r="C27" s="430"/>
      <c r="D27" s="431"/>
      <c r="E27" s="442" t="s">
        <v>231</v>
      </c>
      <c r="F27" s="347"/>
      <c r="G27" s="428" t="str">
        <f>基本情報!C24</f>
        <v>６</v>
      </c>
      <c r="H27" s="443"/>
      <c r="I27" s="66" t="s">
        <v>136</v>
      </c>
      <c r="J27" s="66"/>
      <c r="K27" s="67"/>
      <c r="L27" s="100"/>
      <c r="M27" s="408" t="str">
        <f>基本情報!B14</f>
        <v>波佐見町○○郷１０番地</v>
      </c>
      <c r="N27" s="409"/>
      <c r="O27" s="409"/>
      <c r="P27" s="409"/>
      <c r="Q27" s="409"/>
      <c r="R27" s="409"/>
      <c r="S27" s="409"/>
      <c r="T27" s="410"/>
      <c r="U27" s="359" t="s">
        <v>231</v>
      </c>
      <c r="V27" s="360"/>
      <c r="W27" s="428" t="str">
        <f>基本情報!C25</f>
        <v>６</v>
      </c>
      <c r="X27" s="443"/>
      <c r="Y27" s="66" t="s">
        <v>136</v>
      </c>
      <c r="Z27" s="65"/>
      <c r="AA27" s="66"/>
      <c r="AB27" s="101"/>
      <c r="AC27" s="396">
        <f>基本情報!F28</f>
        <v>66000</v>
      </c>
      <c r="AD27" s="397"/>
      <c r="AE27" s="397"/>
      <c r="AF27" s="397"/>
      <c r="AG27" s="402" t="s">
        <v>45</v>
      </c>
      <c r="AH27" s="366"/>
      <c r="AI27" s="367"/>
      <c r="AJ27" s="367"/>
      <c r="AK27" s="367"/>
      <c r="AL27" s="368"/>
    </row>
    <row r="28" spans="1:38" ht="13.5" customHeight="1" x14ac:dyDescent="0.2">
      <c r="A28" s="432"/>
      <c r="B28" s="433"/>
      <c r="C28" s="433"/>
      <c r="D28" s="434"/>
      <c r="E28" s="68"/>
      <c r="F28" s="515">
        <f>基本情報!E24</f>
        <v>9</v>
      </c>
      <c r="G28" s="420"/>
      <c r="H28" s="69" t="s">
        <v>135</v>
      </c>
      <c r="I28" s="266" t="str">
        <f>基本情報!G24</f>
        <v>２７</v>
      </c>
      <c r="J28" s="69" t="s">
        <v>134</v>
      </c>
      <c r="K28" s="70"/>
      <c r="L28" s="102"/>
      <c r="M28" s="411" t="str">
        <f>基本情報!B15</f>
        <v>株式会社○×△レンタカー</v>
      </c>
      <c r="N28" s="412"/>
      <c r="O28" s="412"/>
      <c r="P28" s="412"/>
      <c r="Q28" s="412"/>
      <c r="R28" s="412"/>
      <c r="S28" s="412"/>
      <c r="T28" s="413"/>
      <c r="U28" s="68"/>
      <c r="V28" s="515" t="str">
        <f>基本情報!E25</f>
        <v>１０</v>
      </c>
      <c r="W28" s="516"/>
      <c r="X28" s="69" t="s">
        <v>135</v>
      </c>
      <c r="Y28" s="515" t="str">
        <f>基本情報!G25</f>
        <v>１</v>
      </c>
      <c r="Z28" s="516"/>
      <c r="AA28" s="69" t="s">
        <v>134</v>
      </c>
      <c r="AB28" s="70" t="s">
        <v>133</v>
      </c>
      <c r="AC28" s="398"/>
      <c r="AD28" s="399"/>
      <c r="AE28" s="399"/>
      <c r="AF28" s="399"/>
      <c r="AG28" s="403"/>
      <c r="AH28" s="369"/>
      <c r="AI28" s="370"/>
      <c r="AJ28" s="370"/>
      <c r="AK28" s="370"/>
      <c r="AL28" s="371"/>
    </row>
    <row r="29" spans="1:38" ht="13.5" customHeight="1" x14ac:dyDescent="0.2">
      <c r="A29" s="432"/>
      <c r="B29" s="433"/>
      <c r="C29" s="433"/>
      <c r="D29" s="434"/>
      <c r="E29" s="71"/>
      <c r="F29" s="72"/>
      <c r="G29" s="72"/>
      <c r="H29" s="72"/>
      <c r="I29" s="72"/>
      <c r="J29" s="72"/>
      <c r="K29" s="73"/>
      <c r="L29" s="103"/>
      <c r="M29" s="414" t="str">
        <f>基本情報!B16</f>
        <v>代表取締役　甲山　一郎</v>
      </c>
      <c r="N29" s="415"/>
      <c r="O29" s="415"/>
      <c r="P29" s="415"/>
      <c r="Q29" s="415"/>
      <c r="R29" s="415"/>
      <c r="S29" s="415"/>
      <c r="T29" s="416"/>
      <c r="U29" s="71"/>
      <c r="V29" s="515" t="str">
        <f>基本情報!E26</f>
        <v>１０</v>
      </c>
      <c r="W29" s="516"/>
      <c r="X29" s="72" t="s">
        <v>135</v>
      </c>
      <c r="Y29" s="515" t="str">
        <f>基本情報!G26</f>
        <v>６</v>
      </c>
      <c r="Z29" s="516"/>
      <c r="AA29" s="104" t="s">
        <v>134</v>
      </c>
      <c r="AB29" s="73"/>
      <c r="AC29" s="400"/>
      <c r="AD29" s="401"/>
      <c r="AE29" s="401"/>
      <c r="AF29" s="401"/>
      <c r="AG29" s="404"/>
      <c r="AH29" s="390"/>
      <c r="AI29" s="391"/>
      <c r="AJ29" s="391"/>
      <c r="AK29" s="391"/>
      <c r="AL29" s="392"/>
    </row>
    <row r="30" spans="1:38" ht="13.5" customHeight="1" x14ac:dyDescent="0.2">
      <c r="A30" s="432"/>
      <c r="B30" s="433"/>
      <c r="C30" s="433"/>
      <c r="D30" s="434"/>
      <c r="E30" s="131"/>
      <c r="F30" s="132"/>
      <c r="G30" s="132"/>
      <c r="H30" s="132"/>
      <c r="I30" s="132"/>
      <c r="J30" s="132"/>
      <c r="K30" s="133"/>
      <c r="L30" s="100"/>
      <c r="M30" s="375"/>
      <c r="N30" s="376"/>
      <c r="O30" s="376"/>
      <c r="P30" s="376"/>
      <c r="Q30" s="376"/>
      <c r="R30" s="376"/>
      <c r="S30" s="376"/>
      <c r="T30" s="377"/>
      <c r="U30" s="140"/>
      <c r="V30" s="141"/>
      <c r="W30" s="141"/>
      <c r="X30" s="141"/>
      <c r="Y30" s="141"/>
      <c r="Z30" s="141"/>
      <c r="AA30" s="141"/>
      <c r="AB30" s="142"/>
      <c r="AC30" s="384"/>
      <c r="AD30" s="385"/>
      <c r="AE30" s="385"/>
      <c r="AF30" s="385"/>
      <c r="AG30" s="363"/>
      <c r="AH30" s="366"/>
      <c r="AI30" s="367"/>
      <c r="AJ30" s="367"/>
      <c r="AK30" s="367"/>
      <c r="AL30" s="368"/>
    </row>
    <row r="31" spans="1:38" ht="13.5" customHeight="1" x14ac:dyDescent="0.2">
      <c r="A31" s="432"/>
      <c r="B31" s="433"/>
      <c r="C31" s="433"/>
      <c r="D31" s="434"/>
      <c r="E31" s="134"/>
      <c r="F31" s="135"/>
      <c r="G31" s="135"/>
      <c r="H31" s="135"/>
      <c r="I31" s="135"/>
      <c r="J31" s="135"/>
      <c r="K31" s="136"/>
      <c r="L31" s="102"/>
      <c r="M31" s="423"/>
      <c r="N31" s="424"/>
      <c r="O31" s="424"/>
      <c r="P31" s="424"/>
      <c r="Q31" s="424"/>
      <c r="R31" s="424"/>
      <c r="S31" s="424"/>
      <c r="T31" s="425"/>
      <c r="U31" s="143"/>
      <c r="V31" s="62"/>
      <c r="W31" s="62"/>
      <c r="X31" s="62"/>
      <c r="Y31" s="62"/>
      <c r="Z31" s="62"/>
      <c r="AA31" s="62"/>
      <c r="AB31" s="144"/>
      <c r="AC31" s="386"/>
      <c r="AD31" s="387"/>
      <c r="AE31" s="387"/>
      <c r="AF31" s="387"/>
      <c r="AG31" s="364"/>
      <c r="AH31" s="369"/>
      <c r="AI31" s="370"/>
      <c r="AJ31" s="370"/>
      <c r="AK31" s="370"/>
      <c r="AL31" s="371"/>
    </row>
    <row r="32" spans="1:38" ht="13.5" customHeight="1" x14ac:dyDescent="0.2">
      <c r="A32" s="435"/>
      <c r="B32" s="433"/>
      <c r="C32" s="433"/>
      <c r="D32" s="434"/>
      <c r="E32" s="137"/>
      <c r="F32" s="138"/>
      <c r="G32" s="138"/>
      <c r="H32" s="138"/>
      <c r="I32" s="138"/>
      <c r="J32" s="138"/>
      <c r="K32" s="139"/>
      <c r="L32" s="103"/>
      <c r="M32" s="501"/>
      <c r="N32" s="502"/>
      <c r="O32" s="502"/>
      <c r="P32" s="502"/>
      <c r="Q32" s="502"/>
      <c r="R32" s="502"/>
      <c r="S32" s="502"/>
      <c r="T32" s="503"/>
      <c r="U32" s="76"/>
      <c r="V32" s="77"/>
      <c r="W32" s="77"/>
      <c r="X32" s="77"/>
      <c r="Y32" s="77"/>
      <c r="Z32" s="77"/>
      <c r="AA32" s="77"/>
      <c r="AB32" s="81"/>
      <c r="AC32" s="405"/>
      <c r="AD32" s="406"/>
      <c r="AE32" s="406"/>
      <c r="AF32" s="406"/>
      <c r="AG32" s="407"/>
      <c r="AH32" s="390"/>
      <c r="AI32" s="391"/>
      <c r="AJ32" s="391"/>
      <c r="AK32" s="391"/>
      <c r="AL32" s="392"/>
    </row>
    <row r="33" spans="1:38" ht="13.5" customHeight="1" x14ac:dyDescent="0.2">
      <c r="A33" s="429" t="s">
        <v>23</v>
      </c>
      <c r="B33" s="430"/>
      <c r="C33" s="430"/>
      <c r="D33" s="431"/>
      <c r="E33" s="442" t="s">
        <v>231</v>
      </c>
      <c r="F33" s="347"/>
      <c r="G33" s="428" t="str">
        <f>基本情報!C35</f>
        <v>６</v>
      </c>
      <c r="H33" s="443"/>
      <c r="I33" s="66" t="s">
        <v>5</v>
      </c>
      <c r="J33" s="109"/>
      <c r="K33" s="110"/>
      <c r="L33" s="111"/>
      <c r="M33" s="408" t="str">
        <f>基本情報!B32</f>
        <v>波佐見町○○郷１２３番地１</v>
      </c>
      <c r="N33" s="409"/>
      <c r="O33" s="409"/>
      <c r="P33" s="409"/>
      <c r="Q33" s="409"/>
      <c r="R33" s="409"/>
      <c r="S33" s="409"/>
      <c r="T33" s="410"/>
      <c r="U33" s="359" t="s">
        <v>231</v>
      </c>
      <c r="V33" s="360"/>
      <c r="W33" s="428" t="str">
        <f>基本情報!C36</f>
        <v>６</v>
      </c>
      <c r="X33" s="443"/>
      <c r="Y33" s="66" t="s">
        <v>5</v>
      </c>
      <c r="Z33" s="65"/>
      <c r="AA33" s="65"/>
      <c r="AB33" s="101"/>
      <c r="AC33" s="396" t="str">
        <f>基本情報!F39</f>
        <v/>
      </c>
      <c r="AD33" s="397"/>
      <c r="AE33" s="397"/>
      <c r="AF33" s="397"/>
      <c r="AG33" s="498" t="s">
        <v>37</v>
      </c>
      <c r="AH33" s="366"/>
      <c r="AI33" s="367"/>
      <c r="AJ33" s="367"/>
      <c r="AK33" s="367"/>
      <c r="AL33" s="368"/>
    </row>
    <row r="34" spans="1:38" ht="6.75" customHeight="1" x14ac:dyDescent="0.2">
      <c r="A34" s="432"/>
      <c r="B34" s="433"/>
      <c r="C34" s="433"/>
      <c r="D34" s="434"/>
      <c r="E34" s="112"/>
      <c r="F34" s="341">
        <f>基本情報!E35</f>
        <v>9</v>
      </c>
      <c r="G34" s="444"/>
      <c r="H34" s="349" t="s">
        <v>137</v>
      </c>
      <c r="I34" s="341">
        <f>基本情報!G35</f>
        <v>25</v>
      </c>
      <c r="J34" s="349" t="s">
        <v>138</v>
      </c>
      <c r="K34" s="113"/>
      <c r="L34" s="102"/>
      <c r="M34" s="326"/>
      <c r="N34" s="326"/>
      <c r="O34" s="326"/>
      <c r="P34" s="326"/>
      <c r="Q34" s="326"/>
      <c r="R34" s="326"/>
      <c r="S34" s="326"/>
      <c r="T34" s="512"/>
      <c r="U34" s="68"/>
      <c r="V34" s="515" t="str">
        <f>基本情報!E36</f>
        <v>１０</v>
      </c>
      <c r="W34" s="516"/>
      <c r="X34" s="362" t="s">
        <v>137</v>
      </c>
      <c r="Y34" s="515" t="str">
        <f>基本情報!G36</f>
        <v>１</v>
      </c>
      <c r="Z34" s="516"/>
      <c r="AA34" s="362" t="s">
        <v>138</v>
      </c>
      <c r="AB34" s="344" t="s">
        <v>87</v>
      </c>
      <c r="AC34" s="398"/>
      <c r="AD34" s="399"/>
      <c r="AE34" s="399"/>
      <c r="AF34" s="399"/>
      <c r="AG34" s="499"/>
      <c r="AH34" s="504"/>
      <c r="AI34" s="505"/>
      <c r="AJ34" s="505"/>
      <c r="AK34" s="505"/>
      <c r="AL34" s="506"/>
    </row>
    <row r="35" spans="1:38" ht="6.75" customHeight="1" x14ac:dyDescent="0.2">
      <c r="A35" s="432"/>
      <c r="B35" s="433"/>
      <c r="C35" s="433"/>
      <c r="D35" s="434"/>
      <c r="E35" s="112"/>
      <c r="F35" s="444"/>
      <c r="G35" s="444"/>
      <c r="H35" s="350"/>
      <c r="I35" s="444"/>
      <c r="J35" s="350"/>
      <c r="K35" s="113"/>
      <c r="L35" s="102"/>
      <c r="M35" s="411" t="str">
        <f>基本情報!B33</f>
        <v>乙川　二郎</v>
      </c>
      <c r="N35" s="326"/>
      <c r="O35" s="326"/>
      <c r="P35" s="326"/>
      <c r="Q35" s="326"/>
      <c r="R35" s="326"/>
      <c r="S35" s="326"/>
      <c r="T35" s="512"/>
      <c r="U35" s="68"/>
      <c r="V35" s="516"/>
      <c r="W35" s="516"/>
      <c r="X35" s="362"/>
      <c r="Y35" s="516"/>
      <c r="Z35" s="516"/>
      <c r="AA35" s="362"/>
      <c r="AB35" s="345"/>
      <c r="AC35" s="398"/>
      <c r="AD35" s="399"/>
      <c r="AE35" s="399"/>
      <c r="AF35" s="399"/>
      <c r="AG35" s="499"/>
      <c r="AH35" s="504"/>
      <c r="AI35" s="505"/>
      <c r="AJ35" s="505"/>
      <c r="AK35" s="505"/>
      <c r="AL35" s="506"/>
    </row>
    <row r="36" spans="1:38" ht="13.5" customHeight="1" x14ac:dyDescent="0.2">
      <c r="A36" s="432"/>
      <c r="B36" s="433"/>
      <c r="C36" s="433"/>
      <c r="D36" s="434"/>
      <c r="E36" s="114"/>
      <c r="F36" s="115"/>
      <c r="G36" s="115"/>
      <c r="H36" s="115"/>
      <c r="I36" s="115"/>
      <c r="J36" s="115"/>
      <c r="K36" s="116"/>
      <c r="L36" s="102"/>
      <c r="M36" s="513"/>
      <c r="N36" s="513"/>
      <c r="O36" s="513"/>
      <c r="P36" s="513"/>
      <c r="Q36" s="513"/>
      <c r="R36" s="513"/>
      <c r="S36" s="513"/>
      <c r="T36" s="514"/>
      <c r="U36" s="71"/>
      <c r="V36" s="426" t="str">
        <f>基本情報!E37</f>
        <v>１０</v>
      </c>
      <c r="W36" s="427"/>
      <c r="X36" s="72" t="s">
        <v>137</v>
      </c>
      <c r="Y36" s="426" t="str">
        <f>基本情報!G37</f>
        <v>６</v>
      </c>
      <c r="Z36" s="427"/>
      <c r="AA36" s="72" t="s">
        <v>138</v>
      </c>
      <c r="AB36" s="73"/>
      <c r="AC36" s="510"/>
      <c r="AD36" s="511"/>
      <c r="AE36" s="511"/>
      <c r="AF36" s="511"/>
      <c r="AG36" s="500"/>
      <c r="AH36" s="507"/>
      <c r="AI36" s="508"/>
      <c r="AJ36" s="508"/>
      <c r="AK36" s="508"/>
      <c r="AL36" s="509"/>
    </row>
    <row r="37" spans="1:38" ht="13.5" customHeight="1" x14ac:dyDescent="0.2">
      <c r="A37" s="435"/>
      <c r="B37" s="433"/>
      <c r="C37" s="433"/>
      <c r="D37" s="434"/>
      <c r="E37" s="346" t="str">
        <f>IF(基本情報!C46="","",E33)</f>
        <v/>
      </c>
      <c r="F37" s="347"/>
      <c r="G37" s="348">
        <f>基本情報!C46</f>
        <v>0</v>
      </c>
      <c r="H37" s="347"/>
      <c r="I37" s="65" t="str">
        <f>IF(基本情報!C46="","",I33)</f>
        <v/>
      </c>
      <c r="J37" s="109"/>
      <c r="K37" s="110"/>
      <c r="L37" s="100"/>
      <c r="M37" s="351">
        <f>基本情報!B43</f>
        <v>0</v>
      </c>
      <c r="N37" s="352"/>
      <c r="O37" s="352"/>
      <c r="P37" s="352"/>
      <c r="Q37" s="352"/>
      <c r="R37" s="352"/>
      <c r="S37" s="352"/>
      <c r="T37" s="353"/>
      <c r="U37" s="359" t="str">
        <f>IF(基本情報!C47="","",U33)</f>
        <v/>
      </c>
      <c r="V37" s="360"/>
      <c r="W37" s="348">
        <f>基本情報!C47</f>
        <v>0</v>
      </c>
      <c r="X37" s="347"/>
      <c r="Y37" s="65" t="str">
        <f>IF(基本情報!C47="","",Y33)</f>
        <v/>
      </c>
      <c r="Z37" s="65"/>
      <c r="AA37" s="65"/>
      <c r="AB37" s="101"/>
      <c r="AC37" s="528">
        <f>基本情報!F50</f>
        <v>0</v>
      </c>
      <c r="AD37" s="529"/>
      <c r="AE37" s="529"/>
      <c r="AF37" s="529"/>
      <c r="AG37" s="402" t="str">
        <f>IF(基本情報!D49="","",AG33)</f>
        <v/>
      </c>
      <c r="AH37" s="366"/>
      <c r="AI37" s="367"/>
      <c r="AJ37" s="367"/>
      <c r="AK37" s="367"/>
      <c r="AL37" s="368"/>
    </row>
    <row r="38" spans="1:38" ht="6.75" customHeight="1" x14ac:dyDescent="0.2">
      <c r="A38" s="435"/>
      <c r="B38" s="433"/>
      <c r="C38" s="433"/>
      <c r="D38" s="434"/>
      <c r="E38" s="112"/>
      <c r="F38" s="349">
        <f>基本情報!E46</f>
        <v>0</v>
      </c>
      <c r="G38" s="350"/>
      <c r="H38" s="350" t="str">
        <f>IF(基本情報!E46="","",H34)</f>
        <v/>
      </c>
      <c r="I38" s="349">
        <f>基本情報!G46</f>
        <v>0</v>
      </c>
      <c r="J38" s="350" t="str">
        <f>IF(基本情報!G46="","",J34)</f>
        <v/>
      </c>
      <c r="K38" s="113"/>
      <c r="L38" s="117"/>
      <c r="M38" s="354"/>
      <c r="N38" s="354"/>
      <c r="O38" s="354"/>
      <c r="P38" s="354"/>
      <c r="Q38" s="354"/>
      <c r="R38" s="354"/>
      <c r="S38" s="354"/>
      <c r="T38" s="355"/>
      <c r="U38" s="68"/>
      <c r="V38" s="361">
        <f>基本情報!E47</f>
        <v>0</v>
      </c>
      <c r="W38" s="362"/>
      <c r="X38" s="362" t="str">
        <f>IF(基本情報!E47="","",X34)</f>
        <v/>
      </c>
      <c r="Y38" s="361">
        <f>基本情報!G47</f>
        <v>0</v>
      </c>
      <c r="Z38" s="362"/>
      <c r="AA38" s="362" t="str">
        <f>IF(基本情報!G47="","",AA34)</f>
        <v/>
      </c>
      <c r="AB38" s="362" t="str">
        <f>IF(基本情報!G47="","",AB34)</f>
        <v/>
      </c>
      <c r="AC38" s="530"/>
      <c r="AD38" s="531"/>
      <c r="AE38" s="531"/>
      <c r="AF38" s="531"/>
      <c r="AG38" s="534"/>
      <c r="AH38" s="504"/>
      <c r="AI38" s="505"/>
      <c r="AJ38" s="505"/>
      <c r="AK38" s="505"/>
      <c r="AL38" s="506"/>
    </row>
    <row r="39" spans="1:38" ht="6.75" customHeight="1" x14ac:dyDescent="0.2">
      <c r="A39" s="435"/>
      <c r="B39" s="433"/>
      <c r="C39" s="433"/>
      <c r="D39" s="434"/>
      <c r="E39" s="112"/>
      <c r="F39" s="350"/>
      <c r="G39" s="350"/>
      <c r="H39" s="350"/>
      <c r="I39" s="350"/>
      <c r="J39" s="350"/>
      <c r="K39" s="113"/>
      <c r="L39" s="117"/>
      <c r="M39" s="356">
        <f>基本情報!B44</f>
        <v>0</v>
      </c>
      <c r="N39" s="354"/>
      <c r="O39" s="354"/>
      <c r="P39" s="354"/>
      <c r="Q39" s="354"/>
      <c r="R39" s="354"/>
      <c r="S39" s="354"/>
      <c r="T39" s="355"/>
      <c r="U39" s="68"/>
      <c r="V39" s="362"/>
      <c r="W39" s="362"/>
      <c r="X39" s="362"/>
      <c r="Y39" s="362"/>
      <c r="Z39" s="362"/>
      <c r="AA39" s="362"/>
      <c r="AB39" s="362"/>
      <c r="AC39" s="530"/>
      <c r="AD39" s="531"/>
      <c r="AE39" s="531"/>
      <c r="AF39" s="531"/>
      <c r="AG39" s="534"/>
      <c r="AH39" s="504"/>
      <c r="AI39" s="505"/>
      <c r="AJ39" s="505"/>
      <c r="AK39" s="505"/>
      <c r="AL39" s="506"/>
    </row>
    <row r="40" spans="1:38" ht="13.5" customHeight="1" x14ac:dyDescent="0.2">
      <c r="A40" s="436"/>
      <c r="B40" s="437"/>
      <c r="C40" s="437"/>
      <c r="D40" s="438"/>
      <c r="E40" s="114"/>
      <c r="F40" s="115"/>
      <c r="G40" s="115"/>
      <c r="H40" s="115"/>
      <c r="I40" s="115"/>
      <c r="J40" s="115"/>
      <c r="K40" s="116"/>
      <c r="L40" s="102"/>
      <c r="M40" s="357"/>
      <c r="N40" s="357"/>
      <c r="O40" s="357"/>
      <c r="P40" s="357"/>
      <c r="Q40" s="357"/>
      <c r="R40" s="357"/>
      <c r="S40" s="357"/>
      <c r="T40" s="358"/>
      <c r="U40" s="71"/>
      <c r="V40" s="421">
        <f>基本情報!E48</f>
        <v>0</v>
      </c>
      <c r="W40" s="422"/>
      <c r="X40" s="72" t="str">
        <f>IF(基本情報!E47="","",X36)</f>
        <v/>
      </c>
      <c r="Y40" s="421">
        <f>基本情報!G48</f>
        <v>0</v>
      </c>
      <c r="Z40" s="422"/>
      <c r="AA40" s="72" t="str">
        <f>IF(基本情報!G47="","",AA36)</f>
        <v/>
      </c>
      <c r="AB40" s="73"/>
      <c r="AC40" s="532"/>
      <c r="AD40" s="533"/>
      <c r="AE40" s="533"/>
      <c r="AF40" s="533"/>
      <c r="AG40" s="404"/>
      <c r="AH40" s="390"/>
      <c r="AI40" s="391"/>
      <c r="AJ40" s="391"/>
      <c r="AK40" s="391"/>
      <c r="AL40" s="392"/>
    </row>
    <row r="41" spans="1:38" ht="13.5" customHeight="1" x14ac:dyDescent="0.2">
      <c r="A41" s="429" t="s">
        <v>24</v>
      </c>
      <c r="B41" s="430"/>
      <c r="C41" s="430"/>
      <c r="D41" s="431"/>
      <c r="E41" s="442" t="s">
        <v>231</v>
      </c>
      <c r="F41" s="347"/>
      <c r="G41" s="428" t="str">
        <f>基本情報!C60</f>
        <v>６</v>
      </c>
      <c r="H41" s="443"/>
      <c r="I41" s="66" t="s">
        <v>5</v>
      </c>
      <c r="J41" s="109"/>
      <c r="K41" s="105"/>
      <c r="L41" s="100"/>
      <c r="M41" s="408" t="str">
        <f>基本情報!B54</f>
        <v>波佐見町○○郷３番地</v>
      </c>
      <c r="N41" s="409"/>
      <c r="O41" s="409"/>
      <c r="P41" s="409"/>
      <c r="Q41" s="409"/>
      <c r="R41" s="409"/>
      <c r="S41" s="409"/>
      <c r="T41" s="410"/>
      <c r="U41" s="417" t="str">
        <f>基本情報!B19</f>
        <v>佐世保</v>
      </c>
      <c r="V41" s="418"/>
      <c r="W41" s="418"/>
      <c r="X41" s="428" t="str">
        <f>基本情報!B20</f>
        <v>500</v>
      </c>
      <c r="Y41" s="418"/>
      <c r="Z41" s="418"/>
      <c r="AA41" s="267"/>
      <c r="AB41" s="120"/>
      <c r="AC41" s="396">
        <f>基本情報!G64</f>
        <v>39600</v>
      </c>
      <c r="AD41" s="397"/>
      <c r="AE41" s="397"/>
      <c r="AF41" s="397"/>
      <c r="AG41" s="402" t="s">
        <v>37</v>
      </c>
      <c r="AH41" s="519" t="s">
        <v>233</v>
      </c>
      <c r="AI41" s="520"/>
      <c r="AJ41" s="520"/>
      <c r="AK41" s="520"/>
      <c r="AL41" s="521"/>
    </row>
    <row r="42" spans="1:38" ht="6.75" customHeight="1" x14ac:dyDescent="0.2">
      <c r="A42" s="432"/>
      <c r="B42" s="433"/>
      <c r="C42" s="433"/>
      <c r="D42" s="434"/>
      <c r="E42" s="112"/>
      <c r="F42" s="341">
        <f>基本情報!E60</f>
        <v>9</v>
      </c>
      <c r="G42" s="444"/>
      <c r="H42" s="349" t="s">
        <v>137</v>
      </c>
      <c r="I42" s="341">
        <f>基本情報!G60</f>
        <v>23</v>
      </c>
      <c r="J42" s="349" t="s">
        <v>138</v>
      </c>
      <c r="K42" s="106"/>
      <c r="L42" s="102"/>
      <c r="M42" s="411" t="str">
        <f>基本情報!B55</f>
        <v>○△石油販売株式会社</v>
      </c>
      <c r="N42" s="412"/>
      <c r="O42" s="412"/>
      <c r="P42" s="412"/>
      <c r="Q42" s="412"/>
      <c r="R42" s="412"/>
      <c r="S42" s="412"/>
      <c r="T42" s="413"/>
      <c r="U42" s="419"/>
      <c r="V42" s="420"/>
      <c r="W42" s="420"/>
      <c r="X42" s="420"/>
      <c r="Y42" s="420"/>
      <c r="Z42" s="420"/>
      <c r="AA42" s="268"/>
      <c r="AB42" s="6"/>
      <c r="AC42" s="517"/>
      <c r="AD42" s="518"/>
      <c r="AE42" s="518"/>
      <c r="AF42" s="518"/>
      <c r="AG42" s="403"/>
      <c r="AH42" s="522"/>
      <c r="AI42" s="523"/>
      <c r="AJ42" s="523"/>
      <c r="AK42" s="523"/>
      <c r="AL42" s="524"/>
    </row>
    <row r="43" spans="1:38" ht="6.75" customHeight="1" x14ac:dyDescent="0.2">
      <c r="A43" s="432"/>
      <c r="B43" s="433"/>
      <c r="C43" s="433"/>
      <c r="D43" s="434"/>
      <c r="E43" s="112"/>
      <c r="F43" s="444"/>
      <c r="G43" s="444"/>
      <c r="H43" s="350"/>
      <c r="I43" s="444"/>
      <c r="J43" s="350"/>
      <c r="K43" s="106"/>
      <c r="L43" s="102"/>
      <c r="M43" s="326"/>
      <c r="N43" s="326"/>
      <c r="O43" s="326"/>
      <c r="P43" s="326"/>
      <c r="Q43" s="326"/>
      <c r="R43" s="326"/>
      <c r="S43" s="326"/>
      <c r="T43" s="512"/>
      <c r="U43" s="269"/>
      <c r="V43" s="341" t="str">
        <f>基本情報!B21</f>
        <v>わ</v>
      </c>
      <c r="W43" s="342"/>
      <c r="X43" s="341" t="str">
        <f>基本情報!B22</f>
        <v>12-34</v>
      </c>
      <c r="Y43" s="342"/>
      <c r="Z43" s="342"/>
      <c r="AA43" s="342"/>
      <c r="AB43" s="6"/>
      <c r="AC43" s="517"/>
      <c r="AD43" s="518"/>
      <c r="AE43" s="518"/>
      <c r="AF43" s="518"/>
      <c r="AG43" s="403"/>
      <c r="AH43" s="522"/>
      <c r="AI43" s="523"/>
      <c r="AJ43" s="523"/>
      <c r="AK43" s="523"/>
      <c r="AL43" s="524"/>
    </row>
    <row r="44" spans="1:38" ht="13.5" customHeight="1" x14ac:dyDescent="0.2">
      <c r="A44" s="432"/>
      <c r="B44" s="433"/>
      <c r="C44" s="433"/>
      <c r="D44" s="434"/>
      <c r="E44" s="107"/>
      <c r="F44" s="107"/>
      <c r="G44" s="107"/>
      <c r="H44" s="107"/>
      <c r="I44" s="107"/>
      <c r="J44" s="107"/>
      <c r="K44" s="108"/>
      <c r="L44" s="102"/>
      <c r="M44" s="414" t="str">
        <f>基本情報!B56</f>
        <v>代表取締役　丙野　三郎</v>
      </c>
      <c r="N44" s="415"/>
      <c r="O44" s="415"/>
      <c r="P44" s="415"/>
      <c r="Q44" s="415"/>
      <c r="R44" s="415"/>
      <c r="S44" s="415"/>
      <c r="T44" s="416"/>
      <c r="U44" s="270"/>
      <c r="V44" s="343"/>
      <c r="W44" s="343"/>
      <c r="X44" s="343"/>
      <c r="Y44" s="343"/>
      <c r="Z44" s="343"/>
      <c r="AA44" s="343"/>
      <c r="AB44" s="9"/>
      <c r="AC44" s="510"/>
      <c r="AD44" s="511"/>
      <c r="AE44" s="511"/>
      <c r="AF44" s="511"/>
      <c r="AG44" s="404"/>
      <c r="AH44" s="525"/>
      <c r="AI44" s="526"/>
      <c r="AJ44" s="526"/>
      <c r="AK44" s="526"/>
      <c r="AL44" s="527"/>
    </row>
    <row r="45" spans="1:38" ht="13.5" customHeight="1" x14ac:dyDescent="0.2">
      <c r="A45" s="435"/>
      <c r="B45" s="433"/>
      <c r="C45" s="433"/>
      <c r="D45" s="434"/>
      <c r="E45" s="131"/>
      <c r="F45" s="132"/>
      <c r="G45" s="132"/>
      <c r="H45" s="132"/>
      <c r="I45" s="132"/>
      <c r="J45" s="132"/>
      <c r="K45" s="133"/>
      <c r="L45" s="100"/>
      <c r="M45" s="375"/>
      <c r="N45" s="376"/>
      <c r="O45" s="376"/>
      <c r="P45" s="376"/>
      <c r="Q45" s="376"/>
      <c r="R45" s="376"/>
      <c r="S45" s="376"/>
      <c r="T45" s="377"/>
      <c r="U45" s="140"/>
      <c r="V45" s="141"/>
      <c r="W45" s="141"/>
      <c r="X45" s="141"/>
      <c r="Y45" s="141"/>
      <c r="Z45" s="141"/>
      <c r="AA45" s="141"/>
      <c r="AB45" s="142"/>
      <c r="AC45" s="384"/>
      <c r="AD45" s="385"/>
      <c r="AE45" s="385"/>
      <c r="AF45" s="385"/>
      <c r="AG45" s="363"/>
      <c r="AH45" s="366"/>
      <c r="AI45" s="367"/>
      <c r="AJ45" s="367"/>
      <c r="AK45" s="367"/>
      <c r="AL45" s="368"/>
    </row>
    <row r="46" spans="1:38" ht="13.5" customHeight="1" x14ac:dyDescent="0.2">
      <c r="A46" s="435"/>
      <c r="B46" s="433"/>
      <c r="C46" s="433"/>
      <c r="D46" s="434"/>
      <c r="E46" s="134"/>
      <c r="F46" s="135"/>
      <c r="G46" s="135"/>
      <c r="H46" s="135"/>
      <c r="I46" s="135"/>
      <c r="J46" s="135"/>
      <c r="K46" s="136"/>
      <c r="L46" s="102"/>
      <c r="M46" s="378"/>
      <c r="N46" s="379"/>
      <c r="O46" s="379"/>
      <c r="P46" s="379"/>
      <c r="Q46" s="379"/>
      <c r="R46" s="379"/>
      <c r="S46" s="379"/>
      <c r="T46" s="380"/>
      <c r="U46" s="143"/>
      <c r="V46" s="62"/>
      <c r="W46" s="62"/>
      <c r="X46" s="62"/>
      <c r="Y46" s="62"/>
      <c r="Z46" s="62"/>
      <c r="AA46" s="62"/>
      <c r="AB46" s="144"/>
      <c r="AC46" s="386"/>
      <c r="AD46" s="387"/>
      <c r="AE46" s="387"/>
      <c r="AF46" s="387"/>
      <c r="AG46" s="364"/>
      <c r="AH46" s="369"/>
      <c r="AI46" s="370"/>
      <c r="AJ46" s="370"/>
      <c r="AK46" s="370"/>
      <c r="AL46" s="371"/>
    </row>
    <row r="47" spans="1:38" ht="13.5" customHeight="1" thickBot="1" x14ac:dyDescent="0.25">
      <c r="A47" s="439"/>
      <c r="B47" s="440"/>
      <c r="C47" s="440"/>
      <c r="D47" s="441"/>
      <c r="E47" s="145"/>
      <c r="F47" s="146"/>
      <c r="G47" s="146"/>
      <c r="H47" s="146"/>
      <c r="I47" s="146"/>
      <c r="J47" s="146"/>
      <c r="K47" s="147"/>
      <c r="L47" s="118"/>
      <c r="M47" s="381"/>
      <c r="N47" s="382"/>
      <c r="O47" s="382"/>
      <c r="P47" s="382"/>
      <c r="Q47" s="382"/>
      <c r="R47" s="382"/>
      <c r="S47" s="382"/>
      <c r="T47" s="383"/>
      <c r="U47" s="79"/>
      <c r="V47" s="80"/>
      <c r="W47" s="80"/>
      <c r="X47" s="80"/>
      <c r="Y47" s="80"/>
      <c r="Z47" s="80"/>
      <c r="AA47" s="80"/>
      <c r="AB47" s="148"/>
      <c r="AC47" s="388"/>
      <c r="AD47" s="389"/>
      <c r="AE47" s="389"/>
      <c r="AF47" s="389"/>
      <c r="AG47" s="365"/>
      <c r="AH47" s="372"/>
      <c r="AI47" s="373"/>
      <c r="AJ47" s="373"/>
      <c r="AK47" s="373"/>
      <c r="AL47" s="374"/>
    </row>
    <row r="48" spans="1:38" ht="9" customHeight="1" x14ac:dyDescent="0.2"/>
    <row r="49" spans="1:38" ht="16.5" customHeight="1" x14ac:dyDescent="0.2">
      <c r="A49" s="16" t="s">
        <v>15</v>
      </c>
      <c r="B49" s="16"/>
      <c r="C49" s="16"/>
    </row>
    <row r="50" spans="1:38" ht="16.5" customHeight="1" x14ac:dyDescent="0.2">
      <c r="A50" s="16"/>
      <c r="B50" s="17" t="s">
        <v>26</v>
      </c>
      <c r="C50" s="16" t="s">
        <v>25</v>
      </c>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row>
    <row r="51" spans="1:38" ht="16.5" customHeight="1" x14ac:dyDescent="0.2">
      <c r="A51" s="16"/>
      <c r="B51" s="17" t="s">
        <v>27</v>
      </c>
      <c r="C51" s="16" t="s">
        <v>265</v>
      </c>
      <c r="D51" s="119"/>
      <c r="E51" s="119"/>
      <c r="F51" s="119"/>
      <c r="G51" s="119"/>
      <c r="H51" s="119"/>
      <c r="I51" s="119"/>
      <c r="J51" s="119"/>
      <c r="K51" s="119"/>
      <c r="L51" s="119"/>
      <c r="M51" s="119"/>
      <c r="N51" s="119"/>
      <c r="O51" s="119"/>
      <c r="P51" s="119"/>
      <c r="Q51" s="119"/>
      <c r="R51" s="119"/>
      <c r="S51" s="119"/>
      <c r="T51" s="119"/>
      <c r="U51" s="119"/>
      <c r="V51" s="119"/>
      <c r="W51" s="119"/>
      <c r="X51" s="119"/>
      <c r="Y51" s="119"/>
      <c r="Z51" s="119"/>
      <c r="AA51" s="119"/>
      <c r="AB51" s="119"/>
      <c r="AC51" s="119"/>
      <c r="AD51" s="119"/>
      <c r="AE51" s="119"/>
      <c r="AF51" s="119"/>
      <c r="AG51" s="119"/>
      <c r="AH51" s="119"/>
      <c r="AI51" s="119"/>
      <c r="AJ51" s="119"/>
      <c r="AK51" s="119"/>
      <c r="AL51" s="119"/>
    </row>
    <row r="52" spans="1:38" ht="16.5" customHeight="1" x14ac:dyDescent="0.2">
      <c r="A52" s="16"/>
      <c r="B52" s="16"/>
      <c r="C52" s="16" t="s">
        <v>266</v>
      </c>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row>
    <row r="53" spans="1:38" ht="16.5" customHeight="1" x14ac:dyDescent="0.2">
      <c r="A53" s="16"/>
      <c r="B53" s="16"/>
      <c r="C53" s="16" t="s">
        <v>221</v>
      </c>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row>
    <row r="54" spans="1:38" ht="16.5" customHeight="1" x14ac:dyDescent="0.2">
      <c r="B54" s="17" t="s">
        <v>28</v>
      </c>
      <c r="C54" s="16" t="s">
        <v>267</v>
      </c>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row>
    <row r="55" spans="1:38" ht="16.5" customHeight="1" x14ac:dyDescent="0.2">
      <c r="B55" s="16"/>
      <c r="C55" s="16" t="s">
        <v>29</v>
      </c>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row>
    <row r="56" spans="1:38" ht="16.5" customHeight="1" x14ac:dyDescent="0.2">
      <c r="B56" s="17" t="s">
        <v>30</v>
      </c>
      <c r="C56" s="16" t="s">
        <v>31</v>
      </c>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row>
    <row r="57" spans="1:38" ht="16.5" customHeight="1" x14ac:dyDescent="0.2">
      <c r="B57" s="16"/>
      <c r="C57" s="16" t="s">
        <v>222</v>
      </c>
    </row>
  </sheetData>
  <sheetProtection selectLockedCells="1"/>
  <mergeCells count="113">
    <mergeCell ref="E27:F27"/>
    <mergeCell ref="G27:H27"/>
    <mergeCell ref="F28:G28"/>
    <mergeCell ref="U27:V27"/>
    <mergeCell ref="W27:X27"/>
    <mergeCell ref="V28:W28"/>
    <mergeCell ref="Y28:Z28"/>
    <mergeCell ref="V29:W29"/>
    <mergeCell ref="Y29:Z29"/>
    <mergeCell ref="E7:F7"/>
    <mergeCell ref="I7:J7"/>
    <mergeCell ref="M7:N7"/>
    <mergeCell ref="H19:R19"/>
    <mergeCell ref="AG33:AG36"/>
    <mergeCell ref="M32:T32"/>
    <mergeCell ref="AH33:AL36"/>
    <mergeCell ref="M41:T41"/>
    <mergeCell ref="AC33:AF36"/>
    <mergeCell ref="M33:T34"/>
    <mergeCell ref="M35:T36"/>
    <mergeCell ref="V34:W35"/>
    <mergeCell ref="X34:X35"/>
    <mergeCell ref="Y34:Z35"/>
    <mergeCell ref="AA34:AA35"/>
    <mergeCell ref="U33:V33"/>
    <mergeCell ref="W33:X33"/>
    <mergeCell ref="AH37:AL40"/>
    <mergeCell ref="AC41:AF44"/>
    <mergeCell ref="AG41:AG44"/>
    <mergeCell ref="AH41:AL44"/>
    <mergeCell ref="AC37:AF40"/>
    <mergeCell ref="AG37:AG40"/>
    <mergeCell ref="M42:T43"/>
    <mergeCell ref="A3:AL3"/>
    <mergeCell ref="A27:D32"/>
    <mergeCell ref="E24:K25"/>
    <mergeCell ref="AH19:AL19"/>
    <mergeCell ref="AH20:AL20"/>
    <mergeCell ref="H20:R20"/>
    <mergeCell ref="M23:T26"/>
    <mergeCell ref="U25:AB25"/>
    <mergeCell ref="U23:AG23"/>
    <mergeCell ref="A19:F19"/>
    <mergeCell ref="A20:F20"/>
    <mergeCell ref="AB10:AH10"/>
    <mergeCell ref="AH30:AL32"/>
    <mergeCell ref="AH17:AL17"/>
    <mergeCell ref="AH24:AL25"/>
    <mergeCell ref="AB19:AF19"/>
    <mergeCell ref="AB20:AF20"/>
    <mergeCell ref="S16:AG16"/>
    <mergeCell ref="S17:AA18"/>
    <mergeCell ref="AB17:AG18"/>
    <mergeCell ref="S19:AA19"/>
    <mergeCell ref="A17:F17"/>
    <mergeCell ref="H16:R18"/>
    <mergeCell ref="S20:AA20"/>
    <mergeCell ref="A33:D40"/>
    <mergeCell ref="A41:D47"/>
    <mergeCell ref="E33:F33"/>
    <mergeCell ref="G33:H33"/>
    <mergeCell ref="F34:G35"/>
    <mergeCell ref="I34:I35"/>
    <mergeCell ref="J34:J35"/>
    <mergeCell ref="H34:H35"/>
    <mergeCell ref="E41:F41"/>
    <mergeCell ref="G41:H41"/>
    <mergeCell ref="F42:G43"/>
    <mergeCell ref="H42:H43"/>
    <mergeCell ref="I42:I43"/>
    <mergeCell ref="J42:J43"/>
    <mergeCell ref="AG45:AG47"/>
    <mergeCell ref="AH45:AL47"/>
    <mergeCell ref="M45:T45"/>
    <mergeCell ref="M46:T46"/>
    <mergeCell ref="M47:T47"/>
    <mergeCell ref="AC45:AF47"/>
    <mergeCell ref="AH27:AL29"/>
    <mergeCell ref="AC25:AG25"/>
    <mergeCell ref="AC27:AF29"/>
    <mergeCell ref="AG27:AG29"/>
    <mergeCell ref="M30:T30"/>
    <mergeCell ref="AC30:AF32"/>
    <mergeCell ref="AG30:AG32"/>
    <mergeCell ref="M27:T27"/>
    <mergeCell ref="M28:T28"/>
    <mergeCell ref="M29:T29"/>
    <mergeCell ref="U41:W42"/>
    <mergeCell ref="V40:W40"/>
    <mergeCell ref="Y40:Z40"/>
    <mergeCell ref="M44:T44"/>
    <mergeCell ref="M31:T31"/>
    <mergeCell ref="V36:W36"/>
    <mergeCell ref="Y36:Z36"/>
    <mergeCell ref="X41:Z42"/>
    <mergeCell ref="V43:W44"/>
    <mergeCell ref="X43:AA44"/>
    <mergeCell ref="AB34:AB35"/>
    <mergeCell ref="E37:F37"/>
    <mergeCell ref="G37:H37"/>
    <mergeCell ref="F38:G39"/>
    <mergeCell ref="H38:H39"/>
    <mergeCell ref="I38:I39"/>
    <mergeCell ref="J38:J39"/>
    <mergeCell ref="M37:T38"/>
    <mergeCell ref="M39:T40"/>
    <mergeCell ref="U37:V37"/>
    <mergeCell ref="W37:X37"/>
    <mergeCell ref="V38:W39"/>
    <mergeCell ref="X38:X39"/>
    <mergeCell ref="Y38:Z39"/>
    <mergeCell ref="AA38:AA39"/>
    <mergeCell ref="AB38:AB39"/>
  </mergeCells>
  <phoneticPr fontId="1"/>
  <conditionalFormatting sqref="E7:F7">
    <cfRule type="containsBlanks" dxfId="71" priority="23">
      <formula>LEN(TRIM(E7))=0</formula>
    </cfRule>
    <cfRule type="containsBlanks" dxfId="70" priority="26">
      <formula>LEN(TRIM(E7))=0</formula>
    </cfRule>
  </conditionalFormatting>
  <conditionalFormatting sqref="I7:J7">
    <cfRule type="containsBlanks" dxfId="69" priority="21">
      <formula>LEN(TRIM(I7))=0</formula>
    </cfRule>
    <cfRule type="containsBlanks" dxfId="68" priority="22">
      <formula>LEN(TRIM(I7))=0</formula>
    </cfRule>
  </conditionalFormatting>
  <conditionalFormatting sqref="M7:N7">
    <cfRule type="containsBlanks" dxfId="67" priority="19">
      <formula>LEN(TRIM(M7))=0</formula>
    </cfRule>
    <cfRule type="containsBlanks" dxfId="66" priority="20">
      <formula>LEN(TRIM(M7))=0</formula>
    </cfRule>
  </conditionalFormatting>
  <conditionalFormatting sqref="AH41:AL44">
    <cfRule type="containsBlanks" dxfId="65" priority="18">
      <formula>LEN(TRIM(AH41))=0</formula>
    </cfRule>
  </conditionalFormatting>
  <pageMargins left="0.9055118110236221" right="0.51181102362204722" top="1.1417322834645669" bottom="0.15748031496062992" header="0.31496062992125984" footer="0.31496062992125984"/>
  <pageSetup paperSize="9" scale="90" orientation="portrait" r:id="rId1"/>
  <headerFooter>
    <oddHeader>&amp;L
&amp;"-,太字"&amp;14① 選挙運動用自動車&amp;"-,標準"&amp;11　　「その他の契約」を締結したとき
　　選挙運動用自動車の使用の契約届出書&amp;R【様式記載例及び契約書作成例】</oddHeader>
    <oddFooter>&amp;C&amp;12 9</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sheetPr>
  <dimension ref="A1:AW48"/>
  <sheetViews>
    <sheetView showGridLines="0" showZeros="0" view="pageBreakPreview" topLeftCell="A33" zoomScaleNormal="100" zoomScaleSheetLayoutView="100" workbookViewId="0">
      <selection activeCell="W11" sqref="W11:AD11"/>
    </sheetView>
  </sheetViews>
  <sheetFormatPr defaultColWidth="2.6328125" defaultRowHeight="13" x14ac:dyDescent="0.2"/>
  <cols>
    <col min="1" max="5" width="2.6328125" style="1" customWidth="1"/>
    <col min="6" max="15" width="2.6328125" style="1"/>
    <col min="16" max="16" width="3" style="1" customWidth="1"/>
    <col min="17" max="35" width="2.6328125" style="1"/>
    <col min="36" max="36" width="2.6328125" style="1" customWidth="1"/>
    <col min="37" max="37" width="13.6328125" style="1" customWidth="1"/>
    <col min="38" max="38" width="9.6328125" style="1" bestFit="1" customWidth="1"/>
    <col min="39" max="39" width="8.54296875" style="1" customWidth="1"/>
    <col min="40" max="40" width="9.6328125" style="1" bestFit="1" customWidth="1"/>
    <col min="41" max="41" width="15.453125" style="1" bestFit="1" customWidth="1"/>
    <col min="42" max="42" width="1.90625" style="1" customWidth="1"/>
    <col min="43" max="43" width="14" style="1" bestFit="1" customWidth="1"/>
    <col min="44" max="46" width="12.08984375" style="1" customWidth="1"/>
    <col min="47" max="47" width="13.54296875" style="1" bestFit="1" customWidth="1"/>
    <col min="48" max="48" width="12.08984375" style="1" customWidth="1"/>
    <col min="49" max="49" width="13.54296875" style="1" bestFit="1" customWidth="1"/>
    <col min="50" max="16384" width="2.6328125" style="1"/>
  </cols>
  <sheetData>
    <row r="1" spans="1:40" ht="20.25" customHeight="1" x14ac:dyDescent="0.2">
      <c r="A1" s="1" t="s">
        <v>339</v>
      </c>
      <c r="F1" s="1" t="s">
        <v>34</v>
      </c>
      <c r="AJ1" s="179" t="s">
        <v>201</v>
      </c>
    </row>
    <row r="2" spans="1:40" ht="20.25" customHeight="1" x14ac:dyDescent="0.2">
      <c r="A2" s="1" t="s">
        <v>338</v>
      </c>
      <c r="AJ2" s="182" t="s">
        <v>119</v>
      </c>
      <c r="AK2" s="262" t="s">
        <v>214</v>
      </c>
    </row>
    <row r="3" spans="1:40" ht="20.25" customHeight="1" x14ac:dyDescent="0.2">
      <c r="A3" s="445" t="s">
        <v>225</v>
      </c>
      <c r="B3" s="445"/>
      <c r="C3" s="445"/>
      <c r="D3" s="445"/>
      <c r="E3" s="445"/>
      <c r="F3" s="445"/>
      <c r="G3" s="445"/>
      <c r="H3" s="445"/>
      <c r="I3" s="445"/>
      <c r="J3" s="445"/>
      <c r="K3" s="445"/>
      <c r="L3" s="445"/>
      <c r="M3" s="445"/>
      <c r="N3" s="445"/>
      <c r="O3" s="445"/>
      <c r="P3" s="445"/>
      <c r="Q3" s="445"/>
      <c r="R3" s="445"/>
      <c r="S3" s="445"/>
      <c r="T3" s="445"/>
      <c r="U3" s="445"/>
      <c r="V3" s="445"/>
      <c r="W3" s="445"/>
      <c r="X3" s="445"/>
      <c r="Y3" s="445"/>
      <c r="Z3" s="445"/>
      <c r="AA3" s="445"/>
      <c r="AB3" s="445"/>
      <c r="AC3" s="445"/>
      <c r="AD3" s="445"/>
      <c r="AE3" s="445"/>
      <c r="AF3" s="445"/>
      <c r="AG3" s="551"/>
      <c r="AH3" s="551"/>
      <c r="AI3" s="551"/>
    </row>
    <row r="4" spans="1:40" ht="12.75" customHeight="1" x14ac:dyDescent="0.2"/>
    <row r="5" spans="1:40" ht="20.25" customHeight="1" x14ac:dyDescent="0.2">
      <c r="A5" s="25" t="s">
        <v>323</v>
      </c>
    </row>
    <row r="6" spans="1:40" ht="20.25" customHeight="1" x14ac:dyDescent="0.2">
      <c r="A6" s="1" t="s">
        <v>324</v>
      </c>
    </row>
    <row r="7" spans="1:40" ht="20.25" customHeight="1" x14ac:dyDescent="0.2"/>
    <row r="8" spans="1:40" ht="20.25" customHeight="1" x14ac:dyDescent="0.2">
      <c r="B8" s="1" t="s">
        <v>231</v>
      </c>
      <c r="D8" s="549" t="s">
        <v>124</v>
      </c>
      <c r="E8" s="550"/>
      <c r="F8" s="1" t="s">
        <v>5</v>
      </c>
      <c r="G8" s="549" t="s">
        <v>346</v>
      </c>
      <c r="H8" s="550"/>
      <c r="I8" s="1" t="s">
        <v>3</v>
      </c>
      <c r="J8" s="493" t="s">
        <v>343</v>
      </c>
      <c r="K8" s="494"/>
      <c r="L8" s="1" t="s">
        <v>4</v>
      </c>
      <c r="AK8" s="18" t="str">
        <f>IF(D8="",AJ1,IF(G8="",AJ1,IF(J8="",AJ1,"")))</f>
        <v/>
      </c>
    </row>
    <row r="9" spans="1:40" ht="20.25" customHeight="1" x14ac:dyDescent="0.2">
      <c r="W9" s="2" t="s">
        <v>347</v>
      </c>
      <c r="Y9" s="25" t="str">
        <f>基本情報!B8</f>
        <v>波佐見町議会議員一般選挙</v>
      </c>
      <c r="AG9" s="2"/>
      <c r="AK9" s="18" t="str">
        <f>IF(Y9="",$AJ$2,"")</f>
        <v/>
      </c>
    </row>
    <row r="10" spans="1:40" ht="6" customHeight="1" x14ac:dyDescent="0.2"/>
    <row r="11" spans="1:40" ht="20.25" customHeight="1" x14ac:dyDescent="0.2">
      <c r="T11" s="26"/>
      <c r="U11" s="2" t="s">
        <v>173</v>
      </c>
      <c r="W11" s="541" t="str">
        <f>基本情報!B10</f>
        <v>波佐見　太郎</v>
      </c>
      <c r="X11" s="541"/>
      <c r="Y11" s="541"/>
      <c r="Z11" s="541"/>
      <c r="AA11" s="541"/>
      <c r="AB11" s="541"/>
      <c r="AC11" s="541"/>
      <c r="AD11" s="541"/>
      <c r="AF11" s="26"/>
      <c r="AJ11" s="18"/>
      <c r="AK11" s="18" t="str">
        <f>IF(W11="",$AJ$2,"")</f>
        <v/>
      </c>
      <c r="AL11" s="18"/>
      <c r="AM11" s="18"/>
      <c r="AN11" s="18"/>
    </row>
    <row r="12" spans="1:40" ht="20.25" customHeight="1" x14ac:dyDescent="0.2">
      <c r="B12" s="1" t="s">
        <v>300</v>
      </c>
    </row>
    <row r="13" spans="1:40" ht="7.5" customHeight="1" x14ac:dyDescent="0.2"/>
    <row r="14" spans="1:40" ht="20.25" customHeight="1" x14ac:dyDescent="0.2">
      <c r="P14" s="1" t="s">
        <v>7</v>
      </c>
      <c r="Z14" s="25"/>
    </row>
    <row r="15" spans="1:40" ht="7.5" customHeight="1" x14ac:dyDescent="0.2"/>
    <row r="16" spans="1:40" ht="20.25" customHeight="1" x14ac:dyDescent="0.2">
      <c r="A16" s="78" t="s">
        <v>8</v>
      </c>
      <c r="C16" s="1" t="s">
        <v>11</v>
      </c>
    </row>
    <row r="17" spans="1:49" ht="20.25" customHeight="1" thickBot="1" x14ac:dyDescent="0.25">
      <c r="H17" s="1" t="s">
        <v>231</v>
      </c>
      <c r="J17" s="541" t="str">
        <f>基本情報!C60</f>
        <v>６</v>
      </c>
      <c r="K17" s="542"/>
      <c r="L17" s="1" t="s">
        <v>5</v>
      </c>
      <c r="M17" s="541">
        <f>基本情報!E60</f>
        <v>9</v>
      </c>
      <c r="N17" s="542"/>
      <c r="O17" s="1" t="s">
        <v>3</v>
      </c>
      <c r="P17" s="541">
        <f>基本情報!G60</f>
        <v>23</v>
      </c>
      <c r="Q17" s="542"/>
      <c r="R17" s="1" t="s">
        <v>4</v>
      </c>
      <c r="AL17" s="26" t="s">
        <v>204</v>
      </c>
      <c r="AM17" s="189" t="s">
        <v>209</v>
      </c>
    </row>
    <row r="18" spans="1:49" ht="20.25" customHeight="1" thickBot="1" x14ac:dyDescent="0.25">
      <c r="AL18" s="188" t="s">
        <v>205</v>
      </c>
      <c r="AM18" s="187" t="s">
        <v>177</v>
      </c>
    </row>
    <row r="19" spans="1:49" ht="20.25" customHeight="1" x14ac:dyDescent="0.2">
      <c r="A19" s="78" t="s">
        <v>16</v>
      </c>
      <c r="C19" s="1" t="s">
        <v>268</v>
      </c>
    </row>
    <row r="20" spans="1:49" ht="20.25" customHeight="1" thickBot="1" x14ac:dyDescent="0.25">
      <c r="A20" s="78"/>
      <c r="I20" s="537" t="str">
        <f>基本情報!B54</f>
        <v>波佐見町○○郷３番地</v>
      </c>
      <c r="J20" s="538"/>
      <c r="K20" s="538"/>
      <c r="L20" s="538"/>
      <c r="M20" s="538"/>
      <c r="N20" s="538"/>
      <c r="O20" s="538"/>
      <c r="P20" s="538"/>
      <c r="Q20" s="538"/>
      <c r="R20" s="538"/>
      <c r="S20" s="538"/>
      <c r="T20" s="538"/>
      <c r="U20" s="538"/>
      <c r="V20" s="538"/>
      <c r="W20" s="538"/>
      <c r="Z20" s="18" t="str">
        <f>IF(I20="",$AJ$2,"")</f>
        <v/>
      </c>
      <c r="AK20" s="190" t="s">
        <v>208</v>
      </c>
      <c r="AL20" s="190" t="s">
        <v>207</v>
      </c>
      <c r="AM20" s="191" t="s">
        <v>212</v>
      </c>
      <c r="AN20" s="190" t="s">
        <v>203</v>
      </c>
      <c r="AO20" s="215" t="s">
        <v>39</v>
      </c>
      <c r="AP20" s="255"/>
      <c r="AQ20" s="252" t="s">
        <v>177</v>
      </c>
      <c r="AR20" s="252" t="s">
        <v>178</v>
      </c>
      <c r="AS20" s="252" t="s">
        <v>179</v>
      </c>
      <c r="AT20" s="252" t="s">
        <v>180</v>
      </c>
      <c r="AU20" s="252" t="s">
        <v>210</v>
      </c>
      <c r="AV20" s="252" t="s">
        <v>183</v>
      </c>
      <c r="AW20" s="249"/>
    </row>
    <row r="21" spans="1:49" ht="20.25" customHeight="1" thickBot="1" x14ac:dyDescent="0.25">
      <c r="A21" s="78"/>
      <c r="I21" s="537" t="str">
        <f>基本情報!B55</f>
        <v>○△石油販売株式会社</v>
      </c>
      <c r="J21" s="538"/>
      <c r="K21" s="538"/>
      <c r="L21" s="538"/>
      <c r="M21" s="538"/>
      <c r="N21" s="538"/>
      <c r="O21" s="538"/>
      <c r="P21" s="538"/>
      <c r="Q21" s="538"/>
      <c r="R21" s="538"/>
      <c r="S21" s="538"/>
      <c r="T21" s="538"/>
      <c r="U21" s="538"/>
      <c r="V21" s="538"/>
      <c r="W21" s="538"/>
      <c r="Z21" s="18" t="str">
        <f t="shared" ref="Z21:Z22" si="0">IF(I21="",$AJ$2,"")</f>
        <v/>
      </c>
      <c r="AK21" s="257">
        <v>44810</v>
      </c>
      <c r="AL21" s="258">
        <v>165</v>
      </c>
      <c r="AM21" s="246">
        <v>0</v>
      </c>
      <c r="AN21" s="258">
        <v>51</v>
      </c>
      <c r="AO21" s="259">
        <f>IF(AK21="","",AW21)</f>
        <v>8415</v>
      </c>
      <c r="AP21" s="256"/>
      <c r="AQ21" s="253">
        <f>AL21*AN21</f>
        <v>8415</v>
      </c>
      <c r="AR21" s="253">
        <f>ROUNDDOWN(AQ21,0)</f>
        <v>8415</v>
      </c>
      <c r="AS21" s="253">
        <f>ROUND(AQ21,0)</f>
        <v>8415</v>
      </c>
      <c r="AT21" s="253">
        <f>ROUNDUP(AQ21,0)</f>
        <v>8415</v>
      </c>
      <c r="AU21" s="253">
        <f>IF($AM$18=$AQ$20,AQ21,IF($AM$18=$AR$20,AR21,IF($AM$18=$AS$20,AS21,IF($AM$18=$AT$20,AT21,"0"))))</f>
        <v>8415</v>
      </c>
      <c r="AV21" s="254">
        <f>ROUND(AU21*$AJ$42,0)</f>
        <v>0</v>
      </c>
      <c r="AW21" s="250">
        <f>IF($AL$18=$AJ$40,$AU21,IF($AL$18=$AJ$41,$AV21,""))</f>
        <v>8415</v>
      </c>
    </row>
    <row r="22" spans="1:49" ht="20.25" customHeight="1" thickBot="1" x14ac:dyDescent="0.25">
      <c r="A22" s="78"/>
      <c r="H22" s="209"/>
      <c r="I22" s="539" t="str">
        <f>基本情報!B56</f>
        <v>代表取締役　丙野　三郎</v>
      </c>
      <c r="J22" s="540"/>
      <c r="K22" s="540"/>
      <c r="L22" s="540"/>
      <c r="M22" s="540"/>
      <c r="N22" s="540"/>
      <c r="O22" s="540"/>
      <c r="P22" s="540"/>
      <c r="Q22" s="540"/>
      <c r="R22" s="540"/>
      <c r="S22" s="540"/>
      <c r="T22" s="540"/>
      <c r="U22" s="540"/>
      <c r="V22" s="540"/>
      <c r="W22" s="540"/>
      <c r="Z22" s="18" t="str">
        <f t="shared" si="0"/>
        <v/>
      </c>
      <c r="AK22" s="257">
        <v>44811</v>
      </c>
      <c r="AL22" s="247">
        <f>AL21+AM22</f>
        <v>165</v>
      </c>
      <c r="AM22" s="258"/>
      <c r="AN22" s="261">
        <v>52</v>
      </c>
      <c r="AO22" s="259">
        <f>IF(AK22="","",IF(AK22&lt;=AK21,"日付エラー",IF(AK21="","日付エラー",AW22)))</f>
        <v>8580</v>
      </c>
      <c r="AP22" s="256"/>
      <c r="AQ22" s="253">
        <f t="shared" ref="AQ22:AQ25" si="1">AL22*AN22</f>
        <v>8580</v>
      </c>
      <c r="AR22" s="253">
        <f t="shared" ref="AR22:AR25" si="2">ROUNDDOWN(AQ22,0)</f>
        <v>8580</v>
      </c>
      <c r="AS22" s="253">
        <f t="shared" ref="AS22:AS25" si="3">ROUND(AQ22,0)</f>
        <v>8580</v>
      </c>
      <c r="AT22" s="253">
        <f t="shared" ref="AT22:AT25" si="4">ROUNDUP(AQ22,0)</f>
        <v>8580</v>
      </c>
      <c r="AU22" s="253">
        <f>IF($AM$18=$AQ$20,AQ22,IF($AM$18=$AR$20,AR22,IF($AM$18=$AS$20,AS22,IF($AM$18=$AT$20,AT22,"0"))))</f>
        <v>8580</v>
      </c>
      <c r="AV22" s="254">
        <f>ROUND(AU22*$AJ$42,0)</f>
        <v>0</v>
      </c>
      <c r="AW22" s="250">
        <f>IF($AL$18=$AJ$40,$AU22,IF($AL$18=$AJ$41,$AV22,""))</f>
        <v>8580</v>
      </c>
    </row>
    <row r="23" spans="1:49" ht="20.25" customHeight="1" thickBot="1" x14ac:dyDescent="0.25">
      <c r="A23" s="78"/>
      <c r="AK23" s="257">
        <v>44812</v>
      </c>
      <c r="AL23" s="248">
        <f>AL22+AM23</f>
        <v>165</v>
      </c>
      <c r="AM23" s="258"/>
      <c r="AN23" s="261">
        <v>53</v>
      </c>
      <c r="AO23" s="259">
        <f>IF(AK23="","",IF(AK23&lt;=AK22,"日付エラー",IF(AK22="","日付エラー",AW23)))</f>
        <v>8745</v>
      </c>
      <c r="AP23" s="256"/>
      <c r="AQ23" s="253">
        <f t="shared" si="1"/>
        <v>8745</v>
      </c>
      <c r="AR23" s="253">
        <f t="shared" si="2"/>
        <v>8745</v>
      </c>
      <c r="AS23" s="253">
        <f t="shared" si="3"/>
        <v>8745</v>
      </c>
      <c r="AT23" s="253">
        <f t="shared" si="4"/>
        <v>8745</v>
      </c>
      <c r="AU23" s="253">
        <f>IF($AM$18=$AQ$20,AQ23,IF($AM$18=$AR$20,AR23,IF($AM$18=$AS$20,AS23,IF($AM$18=$AT$20,AT23,"0"))))</f>
        <v>8745</v>
      </c>
      <c r="AV23" s="254">
        <f>ROUND(AU23*$AJ$42,0)</f>
        <v>0</v>
      </c>
      <c r="AW23" s="250">
        <f>IF($AL$18=$AJ$40,$AU23,IF($AL$18=$AJ$41,$AV23,""))</f>
        <v>8745</v>
      </c>
    </row>
    <row r="24" spans="1:49" ht="20.25" customHeight="1" thickBot="1" x14ac:dyDescent="0.25">
      <c r="A24" s="78" t="s">
        <v>35</v>
      </c>
      <c r="C24" s="1" t="s">
        <v>36</v>
      </c>
      <c r="AK24" s="257">
        <v>44813</v>
      </c>
      <c r="AL24" s="248">
        <f>AL23+AM24</f>
        <v>165</v>
      </c>
      <c r="AM24" s="258"/>
      <c r="AN24" s="261">
        <v>54</v>
      </c>
      <c r="AO24" s="259">
        <f>IF(AK24="","",IF(AK24&lt;=AK23,"日付エラー",IF(AK23="","日付エラー",AW24)))</f>
        <v>8910</v>
      </c>
      <c r="AP24" s="256"/>
      <c r="AQ24" s="253">
        <f t="shared" si="1"/>
        <v>8910</v>
      </c>
      <c r="AR24" s="253">
        <f t="shared" si="2"/>
        <v>8910</v>
      </c>
      <c r="AS24" s="253">
        <f t="shared" si="3"/>
        <v>8910</v>
      </c>
      <c r="AT24" s="253">
        <f t="shared" si="4"/>
        <v>8910</v>
      </c>
      <c r="AU24" s="253">
        <f>IF($AM$18=$AQ$20,AQ24,IF($AM$18=$AR$20,AR24,IF($AM$18=$AS$20,AS24,IF($AM$18=$AT$20,AT24,"0"))))</f>
        <v>8910</v>
      </c>
      <c r="AV24" s="254">
        <f>ROUND(AU24*$AJ$42,0)</f>
        <v>0</v>
      </c>
      <c r="AW24" s="250">
        <f>IF($AL$18=$AJ$40,$AU24,IF($AL$18=$AJ$41,$AV24,""))</f>
        <v>8910</v>
      </c>
    </row>
    <row r="25" spans="1:49" ht="20.25" customHeight="1" thickBot="1" x14ac:dyDescent="0.25">
      <c r="A25" s="78"/>
      <c r="H25" s="535" t="str">
        <f>基本情報!B19</f>
        <v>佐世保</v>
      </c>
      <c r="I25" s="536"/>
      <c r="J25" s="536"/>
      <c r="K25" s="536"/>
      <c r="L25" s="535" t="str">
        <f>基本情報!B20</f>
        <v>500</v>
      </c>
      <c r="M25" s="536"/>
      <c r="N25" s="271"/>
      <c r="O25" s="535" t="str">
        <f>基本情報!B21</f>
        <v>わ</v>
      </c>
      <c r="P25" s="543"/>
      <c r="Q25" s="544" t="str">
        <f>基本情報!B22</f>
        <v>12-34</v>
      </c>
      <c r="R25" s="545"/>
      <c r="S25" s="545"/>
      <c r="T25" s="272"/>
      <c r="U25" s="208"/>
      <c r="V25" s="208"/>
      <c r="W25" s="208"/>
      <c r="Z25" s="18" t="str">
        <f>IF(Q25="",$AJ$2,"")</f>
        <v/>
      </c>
      <c r="AK25" s="257">
        <v>44814</v>
      </c>
      <c r="AL25" s="248">
        <f>AL24+AM25</f>
        <v>165</v>
      </c>
      <c r="AM25" s="258"/>
      <c r="AN25" s="261">
        <v>55</v>
      </c>
      <c r="AO25" s="259">
        <f>IF(AK25="","",IF(AK25&lt;=AK24,"日付エラー",IF(AK24="","日付エラー",AW25)))</f>
        <v>9075</v>
      </c>
      <c r="AP25" s="256"/>
      <c r="AQ25" s="253">
        <f t="shared" si="1"/>
        <v>9075</v>
      </c>
      <c r="AR25" s="253">
        <f t="shared" si="2"/>
        <v>9075</v>
      </c>
      <c r="AS25" s="253">
        <f t="shared" si="3"/>
        <v>9075</v>
      </c>
      <c r="AT25" s="253">
        <f t="shared" si="4"/>
        <v>9075</v>
      </c>
      <c r="AU25" s="253">
        <f>IF($AM$18=$AQ$20,AQ25,IF($AM$18=$AR$20,AR25,IF($AM$18=$AS$20,AS25,IF($AM$18=$AT$20,AT25,"0"))))</f>
        <v>9075</v>
      </c>
      <c r="AV25" s="254">
        <f>ROUND(AU25*$AJ$42,0)</f>
        <v>0</v>
      </c>
      <c r="AW25" s="250">
        <f t="shared" ref="AW25" si="5">IF($AL$18=$AJ$40,$AU25,IF($AL$18=$AJ$41,$AV25,""))</f>
        <v>9075</v>
      </c>
    </row>
    <row r="26" spans="1:49" ht="20.25" customHeight="1" x14ac:dyDescent="0.2">
      <c r="A26" s="78"/>
      <c r="AK26" s="204" t="s">
        <v>211</v>
      </c>
      <c r="AL26" s="205"/>
      <c r="AM26" s="7"/>
      <c r="AN26" s="260">
        <f>SUM(AN21:AN25)</f>
        <v>265</v>
      </c>
      <c r="AO26" s="214">
        <f>SUM(AO21:AO25)</f>
        <v>43725</v>
      </c>
      <c r="AP26" s="256"/>
      <c r="AQ26" s="253">
        <f t="shared" ref="AQ26:AV26" si="6">SUM(AQ21:AQ25)</f>
        <v>43725</v>
      </c>
      <c r="AR26" s="253">
        <f t="shared" si="6"/>
        <v>43725</v>
      </c>
      <c r="AS26" s="253">
        <f t="shared" si="6"/>
        <v>43725</v>
      </c>
      <c r="AT26" s="253">
        <f t="shared" si="6"/>
        <v>43725</v>
      </c>
      <c r="AU26" s="253">
        <f t="shared" si="6"/>
        <v>43725</v>
      </c>
      <c r="AV26" s="254">
        <f t="shared" si="6"/>
        <v>0</v>
      </c>
      <c r="AW26" s="250">
        <f>IF($AL$18=$AJ$40,$AU26,IF($AL$18=$AJ$41,$AV26,""))</f>
        <v>43725</v>
      </c>
    </row>
    <row r="27" spans="1:49" ht="20.25" customHeight="1" x14ac:dyDescent="0.2">
      <c r="A27" s="78" t="s">
        <v>33</v>
      </c>
      <c r="C27" s="1" t="s">
        <v>223</v>
      </c>
      <c r="H27" s="574">
        <f>IF(V30&gt;=51450,"限度額オーバー",V31)</f>
        <v>38500</v>
      </c>
      <c r="I27" s="574"/>
      <c r="J27" s="574"/>
      <c r="K27" s="574"/>
      <c r="L27" s="574"/>
      <c r="M27" s="574"/>
      <c r="N27" s="8" t="s">
        <v>37</v>
      </c>
      <c r="AJ27" s="18"/>
      <c r="AW27" s="250">
        <f>IF($AL$18=$AJ$40,$AU26,IF($AL$18=$AJ$41,$AV26,""))</f>
        <v>43725</v>
      </c>
    </row>
    <row r="28" spans="1:49" ht="20.25" customHeight="1" x14ac:dyDescent="0.2">
      <c r="A28" s="78"/>
      <c r="H28" s="127"/>
      <c r="I28" s="127"/>
      <c r="J28" s="127"/>
      <c r="K28" s="127"/>
      <c r="L28" s="127"/>
      <c r="M28" s="127"/>
      <c r="AK28" s="18"/>
      <c r="AL28" s="263"/>
      <c r="AM28" s="18"/>
      <c r="AN28" s="18"/>
      <c r="AO28" s="192"/>
      <c r="AP28" s="192"/>
      <c r="AW28" s="251">
        <f>SUM(AW21:AW25)</f>
        <v>43725</v>
      </c>
    </row>
    <row r="29" spans="1:49" ht="26.25" customHeight="1" x14ac:dyDescent="0.2">
      <c r="A29" s="78"/>
      <c r="B29" s="575" t="s">
        <v>38</v>
      </c>
      <c r="C29" s="576"/>
      <c r="D29" s="576"/>
      <c r="E29" s="576"/>
      <c r="F29" s="576"/>
      <c r="G29" s="576"/>
      <c r="H29" s="576"/>
      <c r="I29" s="576"/>
      <c r="J29" s="576"/>
      <c r="K29" s="577"/>
      <c r="L29" s="578" t="s">
        <v>39</v>
      </c>
      <c r="M29" s="579"/>
      <c r="N29" s="579"/>
      <c r="O29" s="579"/>
      <c r="P29" s="579"/>
      <c r="Q29" s="579"/>
      <c r="R29" s="579"/>
      <c r="S29" s="579"/>
      <c r="T29" s="579"/>
      <c r="U29" s="580"/>
      <c r="V29" s="552" t="s">
        <v>40</v>
      </c>
      <c r="W29" s="553"/>
      <c r="X29" s="553"/>
      <c r="Y29" s="553"/>
      <c r="Z29" s="553"/>
      <c r="AA29" s="553"/>
      <c r="AB29" s="553"/>
      <c r="AC29" s="553"/>
      <c r="AD29" s="553"/>
      <c r="AE29" s="553"/>
      <c r="AF29" s="554"/>
      <c r="AG29" s="555"/>
      <c r="AK29" s="18"/>
      <c r="AL29" s="18"/>
      <c r="AM29" s="18"/>
      <c r="AN29" s="192"/>
      <c r="AO29" s="192"/>
      <c r="AP29" s="192"/>
      <c r="AQ29" s="26"/>
      <c r="AR29" s="192"/>
      <c r="AS29" s="192"/>
      <c r="AT29" s="192"/>
      <c r="AU29" s="192"/>
      <c r="AV29" s="192"/>
    </row>
    <row r="30" spans="1:49" ht="26.25" customHeight="1" x14ac:dyDescent="0.2">
      <c r="A30" s="78"/>
      <c r="B30" s="546" t="s">
        <v>41</v>
      </c>
      <c r="C30" s="547"/>
      <c r="D30" s="547"/>
      <c r="E30" s="547"/>
      <c r="F30" s="547"/>
      <c r="G30" s="547"/>
      <c r="H30" s="547"/>
      <c r="I30" s="547"/>
      <c r="J30" s="547"/>
      <c r="K30" s="548"/>
      <c r="L30" s="556">
        <v>0</v>
      </c>
      <c r="M30" s="557"/>
      <c r="N30" s="557"/>
      <c r="O30" s="557"/>
      <c r="P30" s="557"/>
      <c r="Q30" s="557"/>
      <c r="R30" s="557"/>
      <c r="S30" s="557"/>
      <c r="T30" s="557"/>
      <c r="U30" s="212" t="s">
        <v>37</v>
      </c>
      <c r="V30" s="562">
        <f>IF(L30="",0,AJ30)</f>
        <v>0</v>
      </c>
      <c r="W30" s="563"/>
      <c r="X30" s="563"/>
      <c r="Y30" s="563"/>
      <c r="Z30" s="563"/>
      <c r="AA30" s="563"/>
      <c r="AB30" s="563"/>
      <c r="AC30" s="563"/>
      <c r="AD30" s="563"/>
      <c r="AE30" s="563"/>
      <c r="AF30" s="563"/>
      <c r="AG30" s="212" t="s">
        <v>37</v>
      </c>
      <c r="AJ30" s="203">
        <f>MIN(L30,AJ32)</f>
        <v>0</v>
      </c>
      <c r="AK30" s="18"/>
      <c r="AL30" s="18"/>
      <c r="AM30" s="18"/>
      <c r="AN30" s="192"/>
      <c r="AO30" s="192"/>
      <c r="AP30" s="192"/>
      <c r="AQ30" s="193"/>
      <c r="AR30" s="192"/>
      <c r="AS30" s="192"/>
      <c r="AT30" s="192"/>
      <c r="AU30" s="192"/>
      <c r="AV30" s="192"/>
    </row>
    <row r="31" spans="1:49" ht="26.25" customHeight="1" x14ac:dyDescent="0.2">
      <c r="A31" s="78"/>
      <c r="B31" s="546" t="s">
        <v>42</v>
      </c>
      <c r="C31" s="547"/>
      <c r="D31" s="547"/>
      <c r="E31" s="547"/>
      <c r="F31" s="547"/>
      <c r="G31" s="547"/>
      <c r="H31" s="547"/>
      <c r="I31" s="547"/>
      <c r="J31" s="547"/>
      <c r="K31" s="548"/>
      <c r="L31" s="558">
        <f>AO26</f>
        <v>43725</v>
      </c>
      <c r="M31" s="559"/>
      <c r="N31" s="559"/>
      <c r="O31" s="559"/>
      <c r="P31" s="559"/>
      <c r="Q31" s="559"/>
      <c r="R31" s="559"/>
      <c r="S31" s="559"/>
      <c r="T31" s="559"/>
      <c r="U31" s="212" t="s">
        <v>37</v>
      </c>
      <c r="V31" s="564">
        <f>V32-V30</f>
        <v>38500</v>
      </c>
      <c r="W31" s="565"/>
      <c r="X31" s="565"/>
      <c r="Y31" s="565"/>
      <c r="Z31" s="565"/>
      <c r="AA31" s="565"/>
      <c r="AB31" s="565"/>
      <c r="AC31" s="565"/>
      <c r="AD31" s="565"/>
      <c r="AE31" s="565"/>
      <c r="AF31" s="565"/>
      <c r="AG31" s="212" t="s">
        <v>37</v>
      </c>
      <c r="AJ31" s="18"/>
    </row>
    <row r="32" spans="1:49" ht="26.25" customHeight="1" x14ac:dyDescent="0.2">
      <c r="A32" s="78"/>
      <c r="B32" s="546" t="s">
        <v>43</v>
      </c>
      <c r="C32" s="547"/>
      <c r="D32" s="547"/>
      <c r="E32" s="547"/>
      <c r="F32" s="547"/>
      <c r="G32" s="547"/>
      <c r="H32" s="547"/>
      <c r="I32" s="547"/>
      <c r="J32" s="547"/>
      <c r="K32" s="548"/>
      <c r="L32" s="560">
        <f>SUM(L30:T31)</f>
        <v>43725</v>
      </c>
      <c r="M32" s="561"/>
      <c r="N32" s="561"/>
      <c r="O32" s="561"/>
      <c r="P32" s="561"/>
      <c r="Q32" s="561"/>
      <c r="R32" s="561"/>
      <c r="S32" s="561"/>
      <c r="T32" s="561"/>
      <c r="U32" s="212" t="s">
        <v>37</v>
      </c>
      <c r="V32" s="566">
        <f>MIN(L32,AJ32)</f>
        <v>38500</v>
      </c>
      <c r="W32" s="567"/>
      <c r="X32" s="567"/>
      <c r="Y32" s="567"/>
      <c r="Z32" s="567"/>
      <c r="AA32" s="567"/>
      <c r="AB32" s="567"/>
      <c r="AC32" s="567"/>
      <c r="AD32" s="567"/>
      <c r="AE32" s="567"/>
      <c r="AF32" s="567"/>
      <c r="AG32" s="212" t="s">
        <v>37</v>
      </c>
      <c r="AJ32" s="16">
        <v>38500</v>
      </c>
    </row>
    <row r="33" spans="1:40" ht="26.25" customHeight="1" x14ac:dyDescent="0.2">
      <c r="A33" s="78"/>
      <c r="B33" s="546" t="s">
        <v>44</v>
      </c>
      <c r="C33" s="547"/>
      <c r="D33" s="547"/>
      <c r="E33" s="547"/>
      <c r="F33" s="547"/>
      <c r="G33" s="547"/>
      <c r="H33" s="547"/>
      <c r="I33" s="547"/>
      <c r="J33" s="547"/>
      <c r="K33" s="548"/>
      <c r="L33" s="568"/>
      <c r="M33" s="569"/>
      <c r="N33" s="569"/>
      <c r="O33" s="569"/>
      <c r="P33" s="569"/>
      <c r="Q33" s="569"/>
      <c r="R33" s="569"/>
      <c r="S33" s="569"/>
      <c r="T33" s="569"/>
      <c r="U33" s="570"/>
      <c r="V33" s="571"/>
      <c r="W33" s="572"/>
      <c r="X33" s="572"/>
      <c r="Y33" s="572"/>
      <c r="Z33" s="572"/>
      <c r="AA33" s="572"/>
      <c r="AB33" s="572"/>
      <c r="AC33" s="572"/>
      <c r="AD33" s="572"/>
      <c r="AE33" s="572"/>
      <c r="AF33" s="572"/>
      <c r="AG33" s="573"/>
      <c r="AJ33" s="16"/>
      <c r="AK33" s="195"/>
      <c r="AL33" s="195"/>
      <c r="AM33" s="195"/>
      <c r="AN33" s="192"/>
    </row>
    <row r="34" spans="1:40" ht="8.25" customHeight="1" x14ac:dyDescent="0.2">
      <c r="AJ34" s="16"/>
      <c r="AK34" s="195"/>
      <c r="AL34" s="195"/>
      <c r="AM34" s="195"/>
      <c r="AN34" s="192"/>
    </row>
    <row r="35" spans="1:40" ht="16.5" customHeight="1" x14ac:dyDescent="0.2">
      <c r="A35" s="16" t="s">
        <v>15</v>
      </c>
      <c r="B35" s="16"/>
      <c r="AJ35" s="194">
        <v>44810</v>
      </c>
      <c r="AK35" s="195"/>
      <c r="AL35" s="195"/>
      <c r="AM35" s="195"/>
      <c r="AN35" s="192"/>
    </row>
    <row r="36" spans="1:40" ht="16.5" customHeight="1" x14ac:dyDescent="0.2">
      <c r="A36" s="16"/>
      <c r="B36" s="17" t="s">
        <v>26</v>
      </c>
      <c r="C36" s="16" t="s">
        <v>301</v>
      </c>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94">
        <v>44811</v>
      </c>
      <c r="AK36" s="195"/>
      <c r="AL36" s="195"/>
      <c r="AM36" s="195"/>
      <c r="AN36" s="192"/>
    </row>
    <row r="37" spans="1:40" ht="16.5" customHeight="1" x14ac:dyDescent="0.2">
      <c r="A37" s="16"/>
      <c r="B37" s="17" t="s">
        <v>27</v>
      </c>
      <c r="C37" s="16" t="s">
        <v>325</v>
      </c>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94">
        <v>44812</v>
      </c>
      <c r="AK37" s="195"/>
      <c r="AL37" s="195"/>
      <c r="AM37" s="195"/>
      <c r="AN37" s="192"/>
    </row>
    <row r="38" spans="1:40" ht="16.5" customHeight="1" x14ac:dyDescent="0.2">
      <c r="A38" s="16"/>
      <c r="B38" s="17"/>
      <c r="C38" s="16" t="s">
        <v>326</v>
      </c>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94">
        <v>44813</v>
      </c>
      <c r="AK38" s="195"/>
      <c r="AL38" s="195"/>
      <c r="AM38" s="195"/>
      <c r="AN38" s="192"/>
    </row>
    <row r="39" spans="1:40" ht="16.5" customHeight="1" x14ac:dyDescent="0.2">
      <c r="A39" s="16"/>
      <c r="B39" s="17" t="s">
        <v>46</v>
      </c>
      <c r="C39" s="16" t="s">
        <v>327</v>
      </c>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94">
        <v>44814</v>
      </c>
      <c r="AK39" s="195"/>
      <c r="AL39" s="195"/>
      <c r="AM39" s="195"/>
      <c r="AN39"/>
    </row>
    <row r="40" spans="1:40" ht="16.5" customHeight="1" x14ac:dyDescent="0.2">
      <c r="A40" s="16"/>
      <c r="B40" s="17"/>
      <c r="C40" s="16" t="s">
        <v>328</v>
      </c>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96" t="s">
        <v>205</v>
      </c>
      <c r="AK40" s="197"/>
      <c r="AL40" s="197"/>
      <c r="AM40" s="197"/>
    </row>
    <row r="41" spans="1:40" ht="16.5" customHeight="1" x14ac:dyDescent="0.2">
      <c r="A41" s="16"/>
      <c r="B41" s="17" t="s">
        <v>47</v>
      </c>
      <c r="C41" s="16" t="s">
        <v>224</v>
      </c>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96" t="s">
        <v>206</v>
      </c>
      <c r="AK41" s="198"/>
      <c r="AL41" s="198"/>
      <c r="AM41" s="198"/>
      <c r="AN41"/>
    </row>
    <row r="42" spans="1:40" ht="16.5" customHeight="1" x14ac:dyDescent="0.2">
      <c r="A42" s="17"/>
      <c r="B42" s="17" t="s">
        <v>48</v>
      </c>
      <c r="C42" s="16" t="s">
        <v>49</v>
      </c>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99">
        <f>IF(AL18=AJ40,0,IF(AL18=AJ41,AJ43,0))</f>
        <v>0</v>
      </c>
      <c r="AK42" s="197"/>
      <c r="AL42" s="197"/>
      <c r="AM42" s="197"/>
    </row>
    <row r="43" spans="1:40" ht="16.5" customHeight="1" x14ac:dyDescent="0.2">
      <c r="A43" s="17"/>
      <c r="B43" s="17" t="s">
        <v>64</v>
      </c>
      <c r="C43" s="16" t="s">
        <v>329</v>
      </c>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99">
        <f>AJ44*0.01+1</f>
        <v>1.1000000000000001</v>
      </c>
      <c r="AK43" s="197"/>
      <c r="AL43" s="197"/>
      <c r="AM43" s="197"/>
    </row>
    <row r="44" spans="1:40" ht="16.5" customHeight="1" x14ac:dyDescent="0.2">
      <c r="A44" s="16"/>
      <c r="B44" s="16"/>
      <c r="C44" s="16" t="s">
        <v>330</v>
      </c>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200">
        <v>10</v>
      </c>
      <c r="AK44" s="201" t="s">
        <v>187</v>
      </c>
      <c r="AL44" s="179"/>
      <c r="AM44" s="179"/>
    </row>
    <row r="45" spans="1:40" x14ac:dyDescent="0.2">
      <c r="A45" s="16"/>
      <c r="B45" s="16"/>
      <c r="C45" s="16" t="s">
        <v>331</v>
      </c>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96" t="str">
        <f>IF($AL$18=$AJ$41,"抜→込","")</f>
        <v/>
      </c>
      <c r="AK45" s="179"/>
      <c r="AL45" s="179"/>
      <c r="AM45" s="179"/>
    </row>
    <row r="46" spans="1:40" x14ac:dyDescent="0.2">
      <c r="AJ46" s="196" t="str">
        <f>IF($AL$18=$AJ$41,"抜",IF(AL18=AJ40,"込",""))</f>
        <v>込</v>
      </c>
      <c r="AK46" s="202"/>
      <c r="AL46" s="202"/>
      <c r="AM46" s="202"/>
    </row>
    <row r="47" spans="1:40" x14ac:dyDescent="0.2">
      <c r="B47" s="1" t="str">
        <f t="shared" ref="B47:B48" si="7">IF($AM$18=AR$20,AR23,"")</f>
        <v/>
      </c>
      <c r="AK47" s="202"/>
      <c r="AL47" s="202"/>
      <c r="AM47" s="202"/>
    </row>
    <row r="48" spans="1:40" x14ac:dyDescent="0.2">
      <c r="B48" s="1" t="str">
        <f t="shared" si="7"/>
        <v/>
      </c>
      <c r="AK48" s="181"/>
      <c r="AL48" s="181"/>
      <c r="AM48" s="181"/>
    </row>
  </sheetData>
  <sheetProtection selectLockedCells="1"/>
  <mergeCells count="31">
    <mergeCell ref="A3:AI3"/>
    <mergeCell ref="B33:K33"/>
    <mergeCell ref="V29:AG29"/>
    <mergeCell ref="L30:T30"/>
    <mergeCell ref="L31:T31"/>
    <mergeCell ref="L32:T32"/>
    <mergeCell ref="V30:AF30"/>
    <mergeCell ref="V31:AF31"/>
    <mergeCell ref="V32:AF32"/>
    <mergeCell ref="L33:U33"/>
    <mergeCell ref="V33:AG33"/>
    <mergeCell ref="H27:M27"/>
    <mergeCell ref="B29:K29"/>
    <mergeCell ref="L29:U29"/>
    <mergeCell ref="B30:K30"/>
    <mergeCell ref="B31:K31"/>
    <mergeCell ref="B32:K32"/>
    <mergeCell ref="D8:E8"/>
    <mergeCell ref="G8:H8"/>
    <mergeCell ref="J8:K8"/>
    <mergeCell ref="J17:K17"/>
    <mergeCell ref="H25:K25"/>
    <mergeCell ref="L25:M25"/>
    <mergeCell ref="I21:W21"/>
    <mergeCell ref="I22:W22"/>
    <mergeCell ref="I20:W20"/>
    <mergeCell ref="W11:AD11"/>
    <mergeCell ref="M17:N17"/>
    <mergeCell ref="P17:Q17"/>
    <mergeCell ref="O25:P25"/>
    <mergeCell ref="Q25:S25"/>
  </mergeCells>
  <phoneticPr fontId="1"/>
  <conditionalFormatting sqref="D8:E8">
    <cfRule type="containsBlanks" dxfId="64" priority="98">
      <formula>LEN(TRIM(D8))=0</formula>
    </cfRule>
    <cfRule type="containsBlanks" dxfId="63" priority="104">
      <formula>LEN(TRIM(D8))=0</formula>
    </cfRule>
  </conditionalFormatting>
  <conditionalFormatting sqref="G8:H8">
    <cfRule type="containsBlanks" dxfId="62" priority="96">
      <formula>LEN(TRIM(G8))=0</formula>
    </cfRule>
    <cfRule type="containsBlanks" dxfId="61" priority="97">
      <formula>LEN(TRIM(G8))=0</formula>
    </cfRule>
  </conditionalFormatting>
  <conditionalFormatting sqref="H27:M27">
    <cfRule type="containsText" dxfId="60" priority="82" operator="containsText" text="限度額オーバー">
      <formula>NOT(ISERROR(SEARCH("限度額オーバー",H27)))</formula>
    </cfRule>
  </conditionalFormatting>
  <conditionalFormatting sqref="J8:K8">
    <cfRule type="containsBlanks" dxfId="59" priority="1">
      <formula>LEN(TRIM(J8))=0</formula>
    </cfRule>
    <cfRule type="containsBlanks" dxfId="58" priority="2">
      <formula>LEN(TRIM(J8))=0</formula>
    </cfRule>
  </conditionalFormatting>
  <conditionalFormatting sqref="L30:T31">
    <cfRule type="containsBlanks" dxfId="57" priority="87">
      <formula>LEN(TRIM(L30))=0</formula>
    </cfRule>
  </conditionalFormatting>
  <conditionalFormatting sqref="L31:T31">
    <cfRule type="containsBlanks" dxfId="56" priority="106">
      <formula>LEN(TRIM(L31))=0</formula>
    </cfRule>
  </conditionalFormatting>
  <conditionalFormatting sqref="AL18">
    <cfRule type="containsText" dxfId="55" priority="29" operator="containsText" text="税抜">
      <formula>NOT(ISERROR(SEARCH("税抜",AL18)))</formula>
    </cfRule>
  </conditionalFormatting>
  <conditionalFormatting sqref="AM18">
    <cfRule type="cellIs" dxfId="54" priority="54" operator="equal">
      <formula>$B$46</formula>
    </cfRule>
    <cfRule type="cellIs" dxfId="53" priority="67" operator="equal">
      <formula>$AQ$20</formula>
    </cfRule>
  </conditionalFormatting>
  <conditionalFormatting sqref="AO22:AP25">
    <cfRule type="containsText" dxfId="52" priority="27" operator="containsText" text="日付エラー">
      <formula>NOT(ISERROR(SEARCH("日付エラー",AO22)))</formula>
    </cfRule>
  </conditionalFormatting>
  <conditionalFormatting sqref="AQ20">
    <cfRule type="cellIs" dxfId="51" priority="479" operator="equal">
      <formula>$AM$18</formula>
    </cfRule>
  </conditionalFormatting>
  <conditionalFormatting sqref="AQ21">
    <cfRule type="cellIs" dxfId="50" priority="65" operator="equal">
      <formula>$A$45</formula>
    </cfRule>
  </conditionalFormatting>
  <conditionalFormatting sqref="AQ22">
    <cfRule type="cellIs" dxfId="49" priority="63" operator="equal">
      <formula>$A$46</formula>
    </cfRule>
  </conditionalFormatting>
  <conditionalFormatting sqref="AQ23">
    <cfRule type="cellIs" dxfId="48" priority="62" operator="equal">
      <formula>$A$47</formula>
    </cfRule>
  </conditionalFormatting>
  <conditionalFormatting sqref="AQ24">
    <cfRule type="cellIs" dxfId="47" priority="61" operator="equal">
      <formula>$A$48</formula>
    </cfRule>
  </conditionalFormatting>
  <conditionalFormatting sqref="AQ25">
    <cfRule type="cellIs" dxfId="46" priority="57" operator="equal">
      <formula>$A$49</formula>
    </cfRule>
  </conditionalFormatting>
  <conditionalFormatting sqref="AQ26">
    <cfRule type="cellIs" dxfId="45" priority="6" operator="equal">
      <formula>$A$51</formula>
    </cfRule>
  </conditionalFormatting>
  <conditionalFormatting sqref="AR21">
    <cfRule type="cellIs" dxfId="44" priority="25" operator="equal">
      <formula>$B$45</formula>
    </cfRule>
  </conditionalFormatting>
  <conditionalFormatting sqref="AR22">
    <cfRule type="cellIs" dxfId="43" priority="24" operator="equal">
      <formula>$B$46</formula>
    </cfRule>
  </conditionalFormatting>
  <conditionalFormatting sqref="AR23">
    <cfRule type="cellIs" dxfId="42" priority="23" operator="equal">
      <formula>$B$47</formula>
    </cfRule>
  </conditionalFormatting>
  <conditionalFormatting sqref="AR24">
    <cfRule type="cellIs" dxfId="41" priority="22" operator="equal">
      <formula>$B$48</formula>
    </cfRule>
  </conditionalFormatting>
  <conditionalFormatting sqref="AR25">
    <cfRule type="cellIs" dxfId="40" priority="19" operator="equal">
      <formula>$B$49</formula>
    </cfRule>
  </conditionalFormatting>
  <conditionalFormatting sqref="AR26">
    <cfRule type="cellIs" dxfId="39" priority="5" operator="equal">
      <formula>$B$51</formula>
    </cfRule>
  </conditionalFormatting>
  <conditionalFormatting sqref="AR20:AT20">
    <cfRule type="cellIs" dxfId="38" priority="16" operator="equal">
      <formula>$AM$18</formula>
    </cfRule>
  </conditionalFormatting>
  <conditionalFormatting sqref="AS20">
    <cfRule type="cellIs" dxfId="37" priority="477" operator="equal">
      <formula>$AM$17</formula>
    </cfRule>
  </conditionalFormatting>
  <conditionalFormatting sqref="AS21">
    <cfRule type="cellIs" dxfId="36" priority="46" operator="equal">
      <formula>$C$45</formula>
    </cfRule>
  </conditionalFormatting>
  <conditionalFormatting sqref="AS22">
    <cfRule type="cellIs" dxfId="35" priority="45" operator="equal">
      <formula>$C$46</formula>
    </cfRule>
  </conditionalFormatting>
  <conditionalFormatting sqref="AS23">
    <cfRule type="cellIs" dxfId="34" priority="44" operator="equal">
      <formula>$C$47</formula>
    </cfRule>
  </conditionalFormatting>
  <conditionalFormatting sqref="AS24">
    <cfRule type="cellIs" dxfId="33" priority="43" operator="equal">
      <formula>$C$48</formula>
    </cfRule>
  </conditionalFormatting>
  <conditionalFormatting sqref="AS25">
    <cfRule type="cellIs" dxfId="32" priority="40" operator="equal">
      <formula>$C$49</formula>
    </cfRule>
  </conditionalFormatting>
  <conditionalFormatting sqref="AS26">
    <cfRule type="cellIs" dxfId="31" priority="4" operator="equal">
      <formula>$C$51</formula>
    </cfRule>
  </conditionalFormatting>
  <conditionalFormatting sqref="AT21">
    <cfRule type="cellIs" dxfId="30" priority="38" operator="equal">
      <formula>$D$45</formula>
    </cfRule>
  </conditionalFormatting>
  <conditionalFormatting sqref="AT22">
    <cfRule type="cellIs" dxfId="29" priority="36" operator="equal">
      <formula>$D$46</formula>
    </cfRule>
  </conditionalFormatting>
  <conditionalFormatting sqref="AT23">
    <cfRule type="cellIs" dxfId="28" priority="35" operator="equal">
      <formula>$D$47</formula>
    </cfRule>
  </conditionalFormatting>
  <conditionalFormatting sqref="AT24">
    <cfRule type="cellIs" dxfId="27" priority="34" operator="equal">
      <formula>$D$48</formula>
    </cfRule>
  </conditionalFormatting>
  <conditionalFormatting sqref="AT25">
    <cfRule type="cellIs" dxfId="26" priority="31" operator="equal">
      <formula>$D$49</formula>
    </cfRule>
  </conditionalFormatting>
  <conditionalFormatting sqref="AT26">
    <cfRule type="cellIs" dxfId="25" priority="3" operator="equal">
      <formula>$D$51</formula>
    </cfRule>
  </conditionalFormatting>
  <conditionalFormatting sqref="AV20">
    <cfRule type="cellIs" dxfId="24" priority="72" operator="equal">
      <formula>$AJ$45</formula>
    </cfRule>
  </conditionalFormatting>
  <conditionalFormatting sqref="AV21">
    <cfRule type="cellIs" dxfId="23" priority="15" operator="equal">
      <formula>$E$45</formula>
    </cfRule>
  </conditionalFormatting>
  <conditionalFormatting sqref="AV22">
    <cfRule type="cellIs" dxfId="22" priority="14" operator="equal">
      <formula>$E$46</formula>
    </cfRule>
  </conditionalFormatting>
  <conditionalFormatting sqref="AV23">
    <cfRule type="cellIs" dxfId="21" priority="13" operator="equal">
      <formula>$E$47</formula>
    </cfRule>
  </conditionalFormatting>
  <conditionalFormatting sqref="AV24">
    <cfRule type="cellIs" dxfId="20" priority="12" operator="equal">
      <formula>$E$48</formula>
    </cfRule>
  </conditionalFormatting>
  <conditionalFormatting sqref="AV25">
    <cfRule type="cellIs" dxfId="19" priority="9" operator="equal">
      <formula>$E$49</formula>
    </cfRule>
  </conditionalFormatting>
  <conditionalFormatting sqref="AV26">
    <cfRule type="cellIs" dxfId="18" priority="7" operator="equal">
      <formula>$E$51</formula>
    </cfRule>
  </conditionalFormatting>
  <dataValidations count="7">
    <dataValidation type="list" allowBlank="1" showInputMessage="1" showErrorMessage="1" sqref="AL18" xr:uid="{00000000-0002-0000-0500-000000000000}">
      <formula1>$AJ$40:$AJ$41</formula1>
    </dataValidation>
    <dataValidation type="list" allowBlank="1" showInputMessage="1" showErrorMessage="1" sqref="AK25" xr:uid="{00000000-0002-0000-0500-000001000000}">
      <formula1>$AJ$39</formula1>
    </dataValidation>
    <dataValidation type="list" allowBlank="1" showInputMessage="1" showErrorMessage="1" sqref="AM18" xr:uid="{00000000-0002-0000-0500-000002000000}">
      <formula1>$AQ$20:$AT$20</formula1>
    </dataValidation>
    <dataValidation type="list" allowBlank="1" showInputMessage="1" showErrorMessage="1" sqref="AK21" xr:uid="{00000000-0002-0000-0500-000003000000}">
      <formula1>$AJ$35:$AJ$39</formula1>
    </dataValidation>
    <dataValidation type="list" allowBlank="1" showInputMessage="1" showErrorMessage="1" sqref="AK22" xr:uid="{00000000-0002-0000-0500-000004000000}">
      <formula1>$AJ$36:$AJ$39</formula1>
    </dataValidation>
    <dataValidation type="list" allowBlank="1" showInputMessage="1" showErrorMessage="1" sqref="AK23" xr:uid="{00000000-0002-0000-0500-000005000000}">
      <formula1>$AJ$37:$AJ$39</formula1>
    </dataValidation>
    <dataValidation type="list" allowBlank="1" showInputMessage="1" showErrorMessage="1" sqref="AK24" xr:uid="{00000000-0002-0000-0500-000006000000}">
      <formula1>$AJ$38:$AJ$39</formula1>
    </dataValidation>
  </dataValidations>
  <pageMargins left="0.9055118110236221" right="0.51181102362204722" top="1.5354330708661419" bottom="0.74803149606299213" header="0.31496062992125984" footer="0.31496062992125984"/>
  <pageSetup paperSize="9" scale="87" orientation="portrait" r:id="rId1"/>
  <headerFooter>
    <oddHeader>&amp;L
&amp;"-,太字"&amp;14① 選挙運動用自動車&amp;"-,標準"&amp;11　　「その他の契約」を締結したとき
　　自動車燃料代の確認申請書&amp;R【様式記載例及び契約書作成例】</oddHeader>
    <oddFooter>&amp;C&amp;12 10</oddFooter>
  </headerFooter>
  <rowBreaks count="1" manualBreakCount="1">
    <brk id="45" max="34"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AK58"/>
  <sheetViews>
    <sheetView showGridLines="0" showZeros="0" view="pageBreakPreview" topLeftCell="A40" zoomScaleNormal="100" zoomScaleSheetLayoutView="100" workbookViewId="0">
      <selection activeCell="AM17" sqref="AM17"/>
    </sheetView>
  </sheetViews>
  <sheetFormatPr defaultColWidth="2.6328125" defaultRowHeight="13" x14ac:dyDescent="0.2"/>
  <cols>
    <col min="1" max="1" width="2.6328125" style="1" customWidth="1"/>
    <col min="2" max="15" width="2.6328125" style="1"/>
    <col min="16" max="16" width="3" style="1" customWidth="1"/>
    <col min="17" max="16384" width="2.6328125" style="1"/>
  </cols>
  <sheetData>
    <row r="1" spans="1:37" ht="20.25" customHeight="1" x14ac:dyDescent="0.2">
      <c r="A1" s="1" t="s">
        <v>262</v>
      </c>
      <c r="F1" s="1" t="s">
        <v>81</v>
      </c>
      <c r="AK1" s="179" t="s">
        <v>201</v>
      </c>
    </row>
    <row r="2" spans="1:37" ht="20.25" customHeight="1" x14ac:dyDescent="0.2">
      <c r="A2" s="1" t="s">
        <v>333</v>
      </c>
    </row>
    <row r="3" spans="1:37" ht="12.75" customHeight="1" x14ac:dyDescent="0.2">
      <c r="A3" s="3"/>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5"/>
    </row>
    <row r="4" spans="1:37" ht="20.25" customHeight="1" x14ac:dyDescent="0.2">
      <c r="A4" s="638" t="s">
        <v>51</v>
      </c>
      <c r="B4" s="445"/>
      <c r="C4" s="445"/>
      <c r="D4" s="445"/>
      <c r="E4" s="445"/>
      <c r="F4" s="445"/>
      <c r="G4" s="445"/>
      <c r="H4" s="445"/>
      <c r="I4" s="445"/>
      <c r="J4" s="445"/>
      <c r="K4" s="445"/>
      <c r="L4" s="445"/>
      <c r="M4" s="445"/>
      <c r="N4" s="445"/>
      <c r="O4" s="445"/>
      <c r="P4" s="445"/>
      <c r="Q4" s="445"/>
      <c r="R4" s="445"/>
      <c r="S4" s="445"/>
      <c r="T4" s="445"/>
      <c r="U4" s="445"/>
      <c r="V4" s="445"/>
      <c r="W4" s="445"/>
      <c r="X4" s="445"/>
      <c r="Y4" s="445"/>
      <c r="Z4" s="445"/>
      <c r="AA4" s="445"/>
      <c r="AB4" s="445"/>
      <c r="AC4" s="445"/>
      <c r="AD4" s="445"/>
      <c r="AE4" s="445"/>
      <c r="AF4" s="445"/>
      <c r="AG4" s="551"/>
      <c r="AH4" s="551"/>
      <c r="AI4" s="639"/>
    </row>
    <row r="5" spans="1:37" ht="12.75" customHeight="1" x14ac:dyDescent="0.2">
      <c r="A5" s="19"/>
      <c r="AI5" s="6"/>
    </row>
    <row r="6" spans="1:37" ht="20.25" customHeight="1" x14ac:dyDescent="0.2">
      <c r="A6" s="19"/>
      <c r="B6" s="25" t="s">
        <v>52</v>
      </c>
      <c r="AI6" s="6"/>
    </row>
    <row r="7" spans="1:37" ht="20.25" customHeight="1" x14ac:dyDescent="0.2">
      <c r="A7" s="19"/>
      <c r="AI7" s="6"/>
    </row>
    <row r="8" spans="1:37" ht="20.25" customHeight="1" x14ac:dyDescent="0.2">
      <c r="A8" s="19"/>
      <c r="C8" s="1" t="s">
        <v>231</v>
      </c>
      <c r="E8" s="493" t="s">
        <v>124</v>
      </c>
      <c r="F8" s="494"/>
      <c r="G8" s="1" t="s">
        <v>5</v>
      </c>
      <c r="H8" s="493" t="s">
        <v>346</v>
      </c>
      <c r="I8" s="494"/>
      <c r="J8" s="1" t="s">
        <v>3</v>
      </c>
      <c r="K8" s="493" t="s">
        <v>343</v>
      </c>
      <c r="L8" s="494"/>
      <c r="M8" s="1" t="s">
        <v>4</v>
      </c>
      <c r="AI8" s="6"/>
      <c r="AK8" s="18" t="str">
        <f>IF(E8="",AK1,IF(H8="",AK1,IF(K8="",AK1,"")))</f>
        <v/>
      </c>
    </row>
    <row r="9" spans="1:37" ht="20.25" customHeight="1" x14ac:dyDescent="0.2">
      <c r="A9" s="19"/>
      <c r="W9" s="2" t="s">
        <v>347</v>
      </c>
      <c r="Y9" s="25" t="str">
        <f>基本情報!B8</f>
        <v>波佐見町議会議員一般選挙</v>
      </c>
      <c r="AG9" s="2"/>
      <c r="AI9" s="6"/>
    </row>
    <row r="10" spans="1:37" ht="6" customHeight="1" x14ac:dyDescent="0.2">
      <c r="A10" s="19"/>
      <c r="AI10" s="6"/>
    </row>
    <row r="11" spans="1:37" ht="20.25" customHeight="1" x14ac:dyDescent="0.2">
      <c r="A11" s="19"/>
      <c r="T11" s="26"/>
      <c r="U11" s="2" t="s">
        <v>173</v>
      </c>
      <c r="W11" s="474" t="str">
        <f>基本情報!B10</f>
        <v>波佐見　太郎</v>
      </c>
      <c r="X11" s="342"/>
      <c r="Y11" s="342"/>
      <c r="Z11" s="342"/>
      <c r="AA11" s="342"/>
      <c r="AB11" s="342"/>
      <c r="AC11" s="342"/>
      <c r="AF11" s="26"/>
      <c r="AI11" s="6"/>
      <c r="AJ11" s="18"/>
      <c r="AK11" s="18"/>
    </row>
    <row r="12" spans="1:37" ht="7.5" customHeight="1" x14ac:dyDescent="0.2">
      <c r="A12" s="19"/>
      <c r="AI12" s="6"/>
    </row>
    <row r="13" spans="1:37" ht="20.25" customHeight="1" x14ac:dyDescent="0.2">
      <c r="A13" s="19"/>
      <c r="Q13" s="1" t="s">
        <v>7</v>
      </c>
      <c r="AI13" s="6"/>
    </row>
    <row r="14" spans="1:37" ht="7.5" customHeight="1" thickBot="1" x14ac:dyDescent="0.25">
      <c r="A14" s="19"/>
      <c r="AI14" s="6"/>
    </row>
    <row r="15" spans="1:37" ht="18" customHeight="1" x14ac:dyDescent="0.2">
      <c r="A15" s="19"/>
      <c r="B15" s="10"/>
      <c r="C15" s="11"/>
      <c r="D15" s="11"/>
      <c r="E15" s="11"/>
      <c r="F15" s="11"/>
      <c r="G15" s="11"/>
      <c r="H15" s="11"/>
      <c r="I15" s="11"/>
      <c r="J15" s="11"/>
      <c r="K15" s="11"/>
      <c r="L15" s="11"/>
      <c r="M15" s="11"/>
      <c r="N15" s="11"/>
      <c r="O15" s="15"/>
      <c r="P15" s="35" t="s">
        <v>8</v>
      </c>
      <c r="Q15" s="34" t="s">
        <v>270</v>
      </c>
      <c r="R15" s="11"/>
      <c r="S15" s="11"/>
      <c r="T15" s="11"/>
      <c r="U15" s="11"/>
      <c r="V15" s="11"/>
      <c r="W15" s="11"/>
      <c r="X15" s="11"/>
      <c r="Y15" s="11"/>
      <c r="Z15" s="11"/>
      <c r="AA15" s="11"/>
      <c r="AB15" s="11"/>
      <c r="AC15" s="11"/>
      <c r="AD15" s="11"/>
      <c r="AE15" s="11"/>
      <c r="AF15" s="11"/>
      <c r="AG15" s="11"/>
      <c r="AH15" s="12"/>
      <c r="AI15" s="6"/>
    </row>
    <row r="16" spans="1:37" ht="18" customHeight="1" x14ac:dyDescent="0.2">
      <c r="A16" s="19"/>
      <c r="B16" s="640" t="s">
        <v>53</v>
      </c>
      <c r="C16" s="641"/>
      <c r="D16" s="641"/>
      <c r="E16" s="641"/>
      <c r="F16" s="641"/>
      <c r="G16" s="641"/>
      <c r="H16" s="641"/>
      <c r="I16" s="641"/>
      <c r="J16" s="641"/>
      <c r="K16" s="641"/>
      <c r="L16" s="641"/>
      <c r="M16" s="641"/>
      <c r="N16" s="641"/>
      <c r="O16" s="642"/>
      <c r="P16" s="7"/>
      <c r="Q16" s="22" t="s">
        <v>271</v>
      </c>
      <c r="R16" s="8"/>
      <c r="S16" s="8"/>
      <c r="T16" s="8"/>
      <c r="U16" s="8"/>
      <c r="V16" s="8"/>
      <c r="W16" s="8"/>
      <c r="X16" s="8"/>
      <c r="Y16" s="8"/>
      <c r="Z16" s="8"/>
      <c r="AA16" s="8"/>
      <c r="AB16" s="8"/>
      <c r="AC16" s="8"/>
      <c r="AD16" s="8"/>
      <c r="AE16" s="8"/>
      <c r="AF16" s="8"/>
      <c r="AG16" s="8"/>
      <c r="AH16" s="14"/>
      <c r="AI16" s="6"/>
    </row>
    <row r="17" spans="1:35" ht="18" customHeight="1" x14ac:dyDescent="0.2">
      <c r="A17" s="19"/>
      <c r="B17" s="643" t="s">
        <v>54</v>
      </c>
      <c r="C17" s="644"/>
      <c r="D17" s="644"/>
      <c r="E17" s="644"/>
      <c r="F17" s="644"/>
      <c r="G17" s="644"/>
      <c r="H17" s="644"/>
      <c r="I17" s="644"/>
      <c r="J17" s="644"/>
      <c r="K17" s="644"/>
      <c r="L17" s="644"/>
      <c r="M17" s="644"/>
      <c r="N17" s="644"/>
      <c r="O17" s="645"/>
      <c r="P17" s="646" t="s">
        <v>55</v>
      </c>
      <c r="Q17" s="648" t="s">
        <v>56</v>
      </c>
      <c r="R17" s="279"/>
      <c r="S17" s="279"/>
      <c r="T17" s="279"/>
      <c r="U17" s="279"/>
      <c r="V17" s="279"/>
      <c r="W17" s="279"/>
      <c r="X17" s="279"/>
      <c r="Y17" s="279"/>
      <c r="Z17" s="279"/>
      <c r="AA17" s="279"/>
      <c r="AB17" s="279"/>
      <c r="AC17" s="279"/>
      <c r="AD17" s="279"/>
      <c r="AE17" s="279"/>
      <c r="AF17" s="279"/>
      <c r="AG17" s="279"/>
      <c r="AH17" s="280"/>
      <c r="AI17" s="6"/>
    </row>
    <row r="18" spans="1:35" ht="18" customHeight="1" x14ac:dyDescent="0.2">
      <c r="A18" s="19"/>
      <c r="B18" s="13"/>
      <c r="C18" s="8"/>
      <c r="D18" s="8"/>
      <c r="E18" s="8"/>
      <c r="F18" s="8"/>
      <c r="G18" s="8"/>
      <c r="H18" s="8"/>
      <c r="I18" s="8"/>
      <c r="J18" s="8"/>
      <c r="K18" s="8"/>
      <c r="L18" s="8"/>
      <c r="M18" s="8"/>
      <c r="N18" s="8"/>
      <c r="O18" s="9"/>
      <c r="P18" s="647"/>
      <c r="Q18" s="649"/>
      <c r="R18" s="649"/>
      <c r="S18" s="649"/>
      <c r="T18" s="649"/>
      <c r="U18" s="649"/>
      <c r="V18" s="649"/>
      <c r="W18" s="649"/>
      <c r="X18" s="649"/>
      <c r="Y18" s="649"/>
      <c r="Z18" s="649"/>
      <c r="AA18" s="649"/>
      <c r="AB18" s="649"/>
      <c r="AC18" s="649"/>
      <c r="AD18" s="649"/>
      <c r="AE18" s="649"/>
      <c r="AF18" s="649"/>
      <c r="AG18" s="649"/>
      <c r="AH18" s="650"/>
      <c r="AI18" s="6"/>
    </row>
    <row r="19" spans="1:35" ht="18" customHeight="1" x14ac:dyDescent="0.2">
      <c r="A19" s="19"/>
      <c r="B19" s="651" t="s">
        <v>269</v>
      </c>
      <c r="C19" s="652"/>
      <c r="D19" s="652"/>
      <c r="E19" s="652"/>
      <c r="F19" s="652"/>
      <c r="G19" s="652"/>
      <c r="H19" s="652"/>
      <c r="I19" s="652"/>
      <c r="J19" s="652"/>
      <c r="K19" s="652"/>
      <c r="L19" s="652"/>
      <c r="M19" s="652"/>
      <c r="N19" s="652"/>
      <c r="O19" s="653"/>
      <c r="P19" s="39"/>
      <c r="Q19" s="656" t="str">
        <f>基本情報!B14</f>
        <v>波佐見町○○郷１０番地</v>
      </c>
      <c r="R19" s="657"/>
      <c r="S19" s="657"/>
      <c r="T19" s="657"/>
      <c r="U19" s="657"/>
      <c r="V19" s="657"/>
      <c r="W19" s="657"/>
      <c r="X19" s="657"/>
      <c r="Y19" s="657"/>
      <c r="Z19" s="657"/>
      <c r="AA19" s="657"/>
      <c r="AB19" s="657"/>
      <c r="AC19" s="657"/>
      <c r="AD19" s="657"/>
      <c r="AE19" s="657"/>
      <c r="AF19" s="657"/>
      <c r="AG19" s="657"/>
      <c r="AH19" s="658"/>
      <c r="AI19" s="6"/>
    </row>
    <row r="20" spans="1:35" ht="18" customHeight="1" x14ac:dyDescent="0.2">
      <c r="A20" s="19"/>
      <c r="B20" s="654"/>
      <c r="C20" s="461"/>
      <c r="D20" s="461"/>
      <c r="E20" s="461"/>
      <c r="F20" s="461"/>
      <c r="G20" s="461"/>
      <c r="H20" s="461"/>
      <c r="I20" s="461"/>
      <c r="J20" s="461"/>
      <c r="K20" s="461"/>
      <c r="L20" s="461"/>
      <c r="M20" s="461"/>
      <c r="N20" s="461"/>
      <c r="O20" s="462"/>
      <c r="P20" s="158"/>
      <c r="Q20" s="659" t="str">
        <f>基本情報!B15</f>
        <v>株式会社○×△レンタカー</v>
      </c>
      <c r="R20" s="336"/>
      <c r="S20" s="336"/>
      <c r="T20" s="336"/>
      <c r="U20" s="336"/>
      <c r="V20" s="336"/>
      <c r="W20" s="336"/>
      <c r="X20" s="336"/>
      <c r="Y20" s="336"/>
      <c r="Z20" s="336"/>
      <c r="AA20" s="336"/>
      <c r="AB20" s="336"/>
      <c r="AC20" s="336"/>
      <c r="AD20" s="336"/>
      <c r="AE20" s="336"/>
      <c r="AF20" s="336"/>
      <c r="AG20" s="336"/>
      <c r="AH20" s="660"/>
      <c r="AI20" s="6"/>
    </row>
    <row r="21" spans="1:35" ht="18" customHeight="1" x14ac:dyDescent="0.2">
      <c r="A21" s="19"/>
      <c r="B21" s="655"/>
      <c r="C21" s="463"/>
      <c r="D21" s="463"/>
      <c r="E21" s="463"/>
      <c r="F21" s="463"/>
      <c r="G21" s="463"/>
      <c r="H21" s="463"/>
      <c r="I21" s="463"/>
      <c r="J21" s="463"/>
      <c r="K21" s="463"/>
      <c r="L21" s="463"/>
      <c r="M21" s="463"/>
      <c r="N21" s="463"/>
      <c r="O21" s="464"/>
      <c r="P21" s="40"/>
      <c r="Q21" s="661" t="str">
        <f>基本情報!B16</f>
        <v>代表取締役　甲山　一郎</v>
      </c>
      <c r="R21" s="662"/>
      <c r="S21" s="662"/>
      <c r="T21" s="662"/>
      <c r="U21" s="662"/>
      <c r="V21" s="662"/>
      <c r="W21" s="662"/>
      <c r="X21" s="662"/>
      <c r="Y21" s="662"/>
      <c r="Z21" s="662"/>
      <c r="AA21" s="662"/>
      <c r="AB21" s="662"/>
      <c r="AC21" s="662"/>
      <c r="AD21" s="662"/>
      <c r="AE21" s="662"/>
      <c r="AF21" s="662"/>
      <c r="AG21" s="662"/>
      <c r="AH21" s="663"/>
      <c r="AI21" s="6"/>
    </row>
    <row r="22" spans="1:35" ht="20.25" customHeight="1" x14ac:dyDescent="0.2">
      <c r="A22" s="19"/>
      <c r="B22" s="32" t="s">
        <v>57</v>
      </c>
      <c r="C22" s="20"/>
      <c r="D22" s="20"/>
      <c r="E22" s="20"/>
      <c r="F22" s="20"/>
      <c r="G22" s="20"/>
      <c r="H22" s="20"/>
      <c r="I22" s="21"/>
      <c r="J22" s="626" t="s">
        <v>59</v>
      </c>
      <c r="K22" s="627"/>
      <c r="L22" s="627"/>
      <c r="M22" s="627"/>
      <c r="N22" s="627"/>
      <c r="O22" s="627"/>
      <c r="P22" s="627"/>
      <c r="Q22" s="628"/>
      <c r="R22" s="626" t="s">
        <v>60</v>
      </c>
      <c r="S22" s="627"/>
      <c r="T22" s="627"/>
      <c r="U22" s="627"/>
      <c r="V22" s="627"/>
      <c r="W22" s="627"/>
      <c r="X22" s="627"/>
      <c r="Y22" s="628"/>
      <c r="Z22" s="632" t="s">
        <v>44</v>
      </c>
      <c r="AA22" s="633"/>
      <c r="AB22" s="633"/>
      <c r="AC22" s="633"/>
      <c r="AD22" s="633"/>
      <c r="AE22" s="633"/>
      <c r="AF22" s="633"/>
      <c r="AG22" s="633"/>
      <c r="AH22" s="634"/>
      <c r="AI22" s="6"/>
    </row>
    <row r="23" spans="1:35" ht="20.25" customHeight="1" x14ac:dyDescent="0.2">
      <c r="A23" s="19"/>
      <c r="B23" s="33" t="s">
        <v>58</v>
      </c>
      <c r="C23" s="22"/>
      <c r="D23" s="22"/>
      <c r="E23" s="22"/>
      <c r="F23" s="22"/>
      <c r="G23" s="22"/>
      <c r="H23" s="22"/>
      <c r="I23" s="23"/>
      <c r="J23" s="629"/>
      <c r="K23" s="630"/>
      <c r="L23" s="630"/>
      <c r="M23" s="630"/>
      <c r="N23" s="630"/>
      <c r="O23" s="630"/>
      <c r="P23" s="630"/>
      <c r="Q23" s="631"/>
      <c r="R23" s="629"/>
      <c r="S23" s="630"/>
      <c r="T23" s="630"/>
      <c r="U23" s="630"/>
      <c r="V23" s="630"/>
      <c r="W23" s="630"/>
      <c r="X23" s="630"/>
      <c r="Y23" s="631"/>
      <c r="Z23" s="635"/>
      <c r="AA23" s="636"/>
      <c r="AB23" s="636"/>
      <c r="AC23" s="636"/>
      <c r="AD23" s="636"/>
      <c r="AE23" s="636"/>
      <c r="AF23" s="636"/>
      <c r="AG23" s="636"/>
      <c r="AH23" s="637"/>
      <c r="AI23" s="6"/>
    </row>
    <row r="24" spans="1:35" ht="15" customHeight="1" x14ac:dyDescent="0.2">
      <c r="A24" s="19"/>
      <c r="B24" s="677" t="str">
        <f>基本情報!B18</f>
        <v>小型乗用</v>
      </c>
      <c r="C24" s="678"/>
      <c r="D24" s="678"/>
      <c r="E24" s="678"/>
      <c r="F24" s="657"/>
      <c r="G24" s="657"/>
      <c r="H24" s="657"/>
      <c r="I24" s="679"/>
      <c r="J24" s="442" t="s">
        <v>231</v>
      </c>
      <c r="K24" s="671"/>
      <c r="L24" s="672" t="str">
        <f>基本情報!C25</f>
        <v>６</v>
      </c>
      <c r="M24" s="418"/>
      <c r="N24" s="159" t="s">
        <v>162</v>
      </c>
      <c r="O24" s="159"/>
      <c r="P24" s="159"/>
      <c r="Q24" s="160"/>
      <c r="R24" s="664">
        <f>基本情報!F28</f>
        <v>66000</v>
      </c>
      <c r="S24" s="665"/>
      <c r="T24" s="665"/>
      <c r="U24" s="665"/>
      <c r="V24" s="665"/>
      <c r="W24" s="665"/>
      <c r="X24" s="665"/>
      <c r="Y24" s="5"/>
      <c r="Z24" s="596"/>
      <c r="AA24" s="584"/>
      <c r="AB24" s="584"/>
      <c r="AC24" s="584"/>
      <c r="AD24" s="584"/>
      <c r="AE24" s="584"/>
      <c r="AF24" s="584"/>
      <c r="AG24" s="584"/>
      <c r="AH24" s="597"/>
      <c r="AI24" s="6"/>
    </row>
    <row r="25" spans="1:35" ht="7.5" customHeight="1" x14ac:dyDescent="0.2">
      <c r="A25" s="19"/>
      <c r="B25" s="680"/>
      <c r="C25" s="336"/>
      <c r="D25" s="336"/>
      <c r="E25" s="336"/>
      <c r="F25" s="336"/>
      <c r="G25" s="336"/>
      <c r="H25" s="336"/>
      <c r="I25" s="681"/>
      <c r="J25" s="161"/>
      <c r="K25" s="675" t="str">
        <f>基本情報!E25</f>
        <v>１０</v>
      </c>
      <c r="L25" s="420"/>
      <c r="M25" s="673" t="s">
        <v>163</v>
      </c>
      <c r="N25" s="675" t="str">
        <f>基本情報!G25</f>
        <v>１</v>
      </c>
      <c r="O25" s="420"/>
      <c r="P25" s="673" t="s">
        <v>164</v>
      </c>
      <c r="Q25" s="670" t="s">
        <v>87</v>
      </c>
      <c r="R25" s="666"/>
      <c r="S25" s="667"/>
      <c r="T25" s="667"/>
      <c r="U25" s="667"/>
      <c r="V25" s="667"/>
      <c r="W25" s="667"/>
      <c r="X25" s="667"/>
      <c r="Y25" s="624" t="s">
        <v>165</v>
      </c>
      <c r="Z25" s="614"/>
      <c r="AA25" s="587"/>
      <c r="AB25" s="587"/>
      <c r="AC25" s="587"/>
      <c r="AD25" s="587"/>
      <c r="AE25" s="587"/>
      <c r="AF25" s="587"/>
      <c r="AG25" s="587"/>
      <c r="AH25" s="615"/>
      <c r="AI25" s="6"/>
    </row>
    <row r="26" spans="1:35" ht="7.5" customHeight="1" x14ac:dyDescent="0.2">
      <c r="A26" s="19"/>
      <c r="B26" s="682" t="str">
        <f>基本情報!B19</f>
        <v>佐世保</v>
      </c>
      <c r="C26" s="326"/>
      <c r="D26" s="675" t="str">
        <f>基本情報!B20</f>
        <v>500</v>
      </c>
      <c r="E26" s="326"/>
      <c r="F26" s="675" t="str">
        <f>基本情報!B21</f>
        <v>わ</v>
      </c>
      <c r="G26" s="675" t="str">
        <f>基本情報!B22</f>
        <v>12-34</v>
      </c>
      <c r="H26" s="336"/>
      <c r="I26" s="681"/>
      <c r="J26" s="161"/>
      <c r="K26" s="420"/>
      <c r="L26" s="420"/>
      <c r="M26" s="674"/>
      <c r="N26" s="420"/>
      <c r="O26" s="420"/>
      <c r="P26" s="674"/>
      <c r="Q26" s="403"/>
      <c r="R26" s="666"/>
      <c r="S26" s="667"/>
      <c r="T26" s="667"/>
      <c r="U26" s="667"/>
      <c r="V26" s="667"/>
      <c r="W26" s="667"/>
      <c r="X26" s="667"/>
      <c r="Y26" s="625"/>
      <c r="Z26" s="616"/>
      <c r="AA26" s="587"/>
      <c r="AB26" s="587"/>
      <c r="AC26" s="587"/>
      <c r="AD26" s="587"/>
      <c r="AE26" s="587"/>
      <c r="AF26" s="587"/>
      <c r="AG26" s="587"/>
      <c r="AH26" s="615"/>
      <c r="AI26" s="6"/>
    </row>
    <row r="27" spans="1:35" ht="15" customHeight="1" x14ac:dyDescent="0.2">
      <c r="A27" s="19"/>
      <c r="B27" s="683"/>
      <c r="C27" s="513"/>
      <c r="D27" s="513"/>
      <c r="E27" s="513"/>
      <c r="F27" s="662"/>
      <c r="G27" s="662"/>
      <c r="H27" s="662"/>
      <c r="I27" s="684"/>
      <c r="J27" s="162"/>
      <c r="K27" s="676" t="str">
        <f>基本情報!E26</f>
        <v>１０</v>
      </c>
      <c r="L27" s="427"/>
      <c r="M27" s="163" t="s">
        <v>163</v>
      </c>
      <c r="N27" s="676" t="str">
        <f>基本情報!G26</f>
        <v>６</v>
      </c>
      <c r="O27" s="427"/>
      <c r="P27" s="163" t="s">
        <v>164</v>
      </c>
      <c r="Q27" s="164"/>
      <c r="R27" s="668"/>
      <c r="S27" s="669"/>
      <c r="T27" s="669"/>
      <c r="U27" s="669"/>
      <c r="V27" s="669"/>
      <c r="W27" s="669"/>
      <c r="X27" s="669"/>
      <c r="Y27" s="9"/>
      <c r="Z27" s="622"/>
      <c r="AA27" s="603"/>
      <c r="AB27" s="603"/>
      <c r="AC27" s="603"/>
      <c r="AD27" s="603"/>
      <c r="AE27" s="603"/>
      <c r="AF27" s="603"/>
      <c r="AG27" s="603"/>
      <c r="AH27" s="623"/>
      <c r="AI27" s="6"/>
    </row>
    <row r="28" spans="1:35" ht="14.25" customHeight="1" x14ac:dyDescent="0.2">
      <c r="A28" s="19"/>
      <c r="B28" s="582"/>
      <c r="C28" s="583"/>
      <c r="D28" s="583"/>
      <c r="E28" s="583"/>
      <c r="F28" s="584"/>
      <c r="G28" s="584"/>
      <c r="H28" s="584"/>
      <c r="I28" s="585"/>
      <c r="J28" s="609"/>
      <c r="K28" s="610"/>
      <c r="L28" s="611"/>
      <c r="M28" s="610"/>
      <c r="N28" s="155"/>
      <c r="O28" s="155"/>
      <c r="P28" s="155"/>
      <c r="Q28" s="165"/>
      <c r="R28" s="598"/>
      <c r="S28" s="599"/>
      <c r="T28" s="599"/>
      <c r="U28" s="599"/>
      <c r="V28" s="599"/>
      <c r="W28" s="599"/>
      <c r="X28" s="599"/>
      <c r="Y28" s="5"/>
      <c r="Z28" s="596"/>
      <c r="AA28" s="584"/>
      <c r="AB28" s="584"/>
      <c r="AC28" s="584"/>
      <c r="AD28" s="584"/>
      <c r="AE28" s="584"/>
      <c r="AF28" s="584"/>
      <c r="AG28" s="584"/>
      <c r="AH28" s="597"/>
      <c r="AI28" s="6"/>
    </row>
    <row r="29" spans="1:35" ht="7.5" customHeight="1" x14ac:dyDescent="0.2">
      <c r="A29" s="19"/>
      <c r="B29" s="586"/>
      <c r="C29" s="587"/>
      <c r="D29" s="587"/>
      <c r="E29" s="587"/>
      <c r="F29" s="587"/>
      <c r="G29" s="587"/>
      <c r="H29" s="587"/>
      <c r="I29" s="588"/>
      <c r="J29" s="152"/>
      <c r="K29" s="612"/>
      <c r="L29" s="613"/>
      <c r="M29" s="612"/>
      <c r="N29" s="612"/>
      <c r="O29" s="613"/>
      <c r="P29" s="612"/>
      <c r="Q29" s="581"/>
      <c r="R29" s="600"/>
      <c r="S29" s="601"/>
      <c r="T29" s="601"/>
      <c r="U29" s="601"/>
      <c r="V29" s="601"/>
      <c r="W29" s="601"/>
      <c r="X29" s="601"/>
      <c r="Y29" s="624" t="s">
        <v>165</v>
      </c>
      <c r="Z29" s="614"/>
      <c r="AA29" s="587"/>
      <c r="AB29" s="587"/>
      <c r="AC29" s="587"/>
      <c r="AD29" s="587"/>
      <c r="AE29" s="587"/>
      <c r="AF29" s="587"/>
      <c r="AG29" s="587"/>
      <c r="AH29" s="615"/>
      <c r="AI29" s="6"/>
    </row>
    <row r="30" spans="1:35" ht="7.5" customHeight="1" x14ac:dyDescent="0.2">
      <c r="A30" s="19"/>
      <c r="B30" s="589"/>
      <c r="C30" s="590"/>
      <c r="D30" s="593"/>
      <c r="E30" s="590"/>
      <c r="F30" s="593"/>
      <c r="G30" s="593"/>
      <c r="H30" s="587"/>
      <c r="I30" s="588"/>
      <c r="J30" s="152"/>
      <c r="K30" s="613"/>
      <c r="L30" s="613"/>
      <c r="M30" s="613"/>
      <c r="N30" s="613"/>
      <c r="O30" s="613"/>
      <c r="P30" s="613"/>
      <c r="Q30" s="364"/>
      <c r="R30" s="600"/>
      <c r="S30" s="601"/>
      <c r="T30" s="601"/>
      <c r="U30" s="601"/>
      <c r="V30" s="601"/>
      <c r="W30" s="601"/>
      <c r="X30" s="601"/>
      <c r="Y30" s="625"/>
      <c r="Z30" s="616"/>
      <c r="AA30" s="587"/>
      <c r="AB30" s="587"/>
      <c r="AC30" s="587"/>
      <c r="AD30" s="587"/>
      <c r="AE30" s="587"/>
      <c r="AF30" s="587"/>
      <c r="AG30" s="587"/>
      <c r="AH30" s="615"/>
      <c r="AI30" s="6"/>
    </row>
    <row r="31" spans="1:35" ht="15" customHeight="1" x14ac:dyDescent="0.2">
      <c r="A31" s="19"/>
      <c r="B31" s="606"/>
      <c r="C31" s="607"/>
      <c r="D31" s="607"/>
      <c r="E31" s="607"/>
      <c r="F31" s="603"/>
      <c r="G31" s="603"/>
      <c r="H31" s="603"/>
      <c r="I31" s="608"/>
      <c r="J31" s="156"/>
      <c r="K31" s="617"/>
      <c r="L31" s="618"/>
      <c r="M31" s="157"/>
      <c r="N31" s="617"/>
      <c r="O31" s="618"/>
      <c r="P31" s="157"/>
      <c r="Q31" s="166"/>
      <c r="R31" s="602"/>
      <c r="S31" s="603"/>
      <c r="T31" s="603"/>
      <c r="U31" s="603"/>
      <c r="V31" s="603"/>
      <c r="W31" s="603"/>
      <c r="X31" s="603"/>
      <c r="Y31" s="9"/>
      <c r="Z31" s="622"/>
      <c r="AA31" s="603"/>
      <c r="AB31" s="603"/>
      <c r="AC31" s="603"/>
      <c r="AD31" s="603"/>
      <c r="AE31" s="603"/>
      <c r="AF31" s="603"/>
      <c r="AG31" s="603"/>
      <c r="AH31" s="623"/>
      <c r="AI31" s="6"/>
    </row>
    <row r="32" spans="1:35" ht="15" customHeight="1" x14ac:dyDescent="0.2">
      <c r="A32" s="19"/>
      <c r="B32" s="582"/>
      <c r="C32" s="583"/>
      <c r="D32" s="583"/>
      <c r="E32" s="583"/>
      <c r="F32" s="584"/>
      <c r="G32" s="584"/>
      <c r="H32" s="584"/>
      <c r="I32" s="585"/>
      <c r="J32" s="609"/>
      <c r="K32" s="610"/>
      <c r="L32" s="611"/>
      <c r="M32" s="610"/>
      <c r="N32" s="155"/>
      <c r="O32" s="155"/>
      <c r="P32" s="155"/>
      <c r="Q32" s="165"/>
      <c r="R32" s="598"/>
      <c r="S32" s="599"/>
      <c r="T32" s="599"/>
      <c r="U32" s="599"/>
      <c r="V32" s="599"/>
      <c r="W32" s="599"/>
      <c r="X32" s="599"/>
      <c r="Y32" s="5"/>
      <c r="Z32" s="596"/>
      <c r="AA32" s="584"/>
      <c r="AB32" s="584"/>
      <c r="AC32" s="584"/>
      <c r="AD32" s="584"/>
      <c r="AE32" s="584"/>
      <c r="AF32" s="584"/>
      <c r="AG32" s="584"/>
      <c r="AH32" s="597"/>
      <c r="AI32" s="6"/>
    </row>
    <row r="33" spans="1:35" ht="7.5" customHeight="1" x14ac:dyDescent="0.2">
      <c r="A33" s="19"/>
      <c r="B33" s="586"/>
      <c r="C33" s="587"/>
      <c r="D33" s="587"/>
      <c r="E33" s="587"/>
      <c r="F33" s="587"/>
      <c r="G33" s="587"/>
      <c r="H33" s="587"/>
      <c r="I33" s="588"/>
      <c r="J33" s="152"/>
      <c r="K33" s="612"/>
      <c r="L33" s="613"/>
      <c r="M33" s="612"/>
      <c r="N33" s="612"/>
      <c r="O33" s="613"/>
      <c r="P33" s="612"/>
      <c r="Q33" s="581"/>
      <c r="R33" s="600"/>
      <c r="S33" s="601"/>
      <c r="T33" s="601"/>
      <c r="U33" s="601"/>
      <c r="V33" s="601"/>
      <c r="W33" s="601"/>
      <c r="X33" s="601"/>
      <c r="Y33" s="624" t="s">
        <v>165</v>
      </c>
      <c r="Z33" s="614"/>
      <c r="AA33" s="587"/>
      <c r="AB33" s="587"/>
      <c r="AC33" s="587"/>
      <c r="AD33" s="587"/>
      <c r="AE33" s="587"/>
      <c r="AF33" s="587"/>
      <c r="AG33" s="587"/>
      <c r="AH33" s="615"/>
      <c r="AI33" s="6"/>
    </row>
    <row r="34" spans="1:35" ht="7.5" customHeight="1" x14ac:dyDescent="0.2">
      <c r="A34" s="19"/>
      <c r="B34" s="589"/>
      <c r="C34" s="590"/>
      <c r="D34" s="593"/>
      <c r="E34" s="590"/>
      <c r="F34" s="593"/>
      <c r="G34" s="593"/>
      <c r="H34" s="587"/>
      <c r="I34" s="588"/>
      <c r="J34" s="152"/>
      <c r="K34" s="613"/>
      <c r="L34" s="613"/>
      <c r="M34" s="613"/>
      <c r="N34" s="613"/>
      <c r="O34" s="613"/>
      <c r="P34" s="613"/>
      <c r="Q34" s="364"/>
      <c r="R34" s="600"/>
      <c r="S34" s="601"/>
      <c r="T34" s="601"/>
      <c r="U34" s="601"/>
      <c r="V34" s="601"/>
      <c r="W34" s="601"/>
      <c r="X34" s="601"/>
      <c r="Y34" s="625"/>
      <c r="Z34" s="616"/>
      <c r="AA34" s="587"/>
      <c r="AB34" s="587"/>
      <c r="AC34" s="587"/>
      <c r="AD34" s="587"/>
      <c r="AE34" s="587"/>
      <c r="AF34" s="587"/>
      <c r="AG34" s="587"/>
      <c r="AH34" s="615"/>
      <c r="AI34" s="6"/>
    </row>
    <row r="35" spans="1:35" ht="15" customHeight="1" thickBot="1" x14ac:dyDescent="0.25">
      <c r="A35" s="19"/>
      <c r="B35" s="591"/>
      <c r="C35" s="592"/>
      <c r="D35" s="592"/>
      <c r="E35" s="592"/>
      <c r="F35" s="594"/>
      <c r="G35" s="594"/>
      <c r="H35" s="594"/>
      <c r="I35" s="595"/>
      <c r="J35" s="153"/>
      <c r="K35" s="604"/>
      <c r="L35" s="605"/>
      <c r="M35" s="154"/>
      <c r="N35" s="604"/>
      <c r="O35" s="605"/>
      <c r="P35" s="154"/>
      <c r="Q35" s="167"/>
      <c r="R35" s="621"/>
      <c r="S35" s="594"/>
      <c r="T35" s="594"/>
      <c r="U35" s="594"/>
      <c r="V35" s="594"/>
      <c r="W35" s="594"/>
      <c r="X35" s="594"/>
      <c r="Y35" s="38"/>
      <c r="Z35" s="619"/>
      <c r="AA35" s="594"/>
      <c r="AB35" s="594"/>
      <c r="AC35" s="594"/>
      <c r="AD35" s="594"/>
      <c r="AE35" s="594"/>
      <c r="AF35" s="594"/>
      <c r="AG35" s="594"/>
      <c r="AH35" s="620"/>
      <c r="AI35" s="6"/>
    </row>
    <row r="36" spans="1:35" ht="8.25" customHeight="1" x14ac:dyDescent="0.2">
      <c r="A36" s="19"/>
      <c r="AI36" s="6"/>
    </row>
    <row r="37" spans="1:35" ht="16.5" customHeight="1" x14ac:dyDescent="0.2">
      <c r="A37" s="27" t="s">
        <v>68</v>
      </c>
      <c r="B37" s="16"/>
      <c r="AI37" s="6"/>
    </row>
    <row r="38" spans="1:35" ht="16.5" customHeight="1" x14ac:dyDescent="0.2">
      <c r="A38" s="19"/>
      <c r="B38" s="17" t="s">
        <v>26</v>
      </c>
      <c r="C38" s="16" t="s">
        <v>227</v>
      </c>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I38" s="6"/>
    </row>
    <row r="39" spans="1:35" ht="16.5" customHeight="1" x14ac:dyDescent="0.2">
      <c r="A39" s="19"/>
      <c r="B39" s="17"/>
      <c r="C39" s="16" t="s">
        <v>226</v>
      </c>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I39" s="6"/>
    </row>
    <row r="40" spans="1:35" ht="16.5" customHeight="1" x14ac:dyDescent="0.2">
      <c r="A40" s="19"/>
      <c r="B40" s="17" t="s">
        <v>27</v>
      </c>
      <c r="C40" s="16" t="s">
        <v>302</v>
      </c>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I40" s="6"/>
    </row>
    <row r="41" spans="1:35" ht="16.5" customHeight="1" x14ac:dyDescent="0.2">
      <c r="A41" s="27"/>
      <c r="B41" s="17" t="s">
        <v>46</v>
      </c>
      <c r="C41" s="16" t="s">
        <v>303</v>
      </c>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I41" s="6"/>
    </row>
    <row r="42" spans="1:35" ht="16.5" customHeight="1" x14ac:dyDescent="0.2">
      <c r="A42" s="27"/>
      <c r="B42" s="17"/>
      <c r="C42" s="16" t="s">
        <v>69</v>
      </c>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I42" s="6"/>
    </row>
    <row r="43" spans="1:35" ht="16.5" customHeight="1" x14ac:dyDescent="0.2">
      <c r="A43" s="27"/>
      <c r="B43" s="17" t="s">
        <v>47</v>
      </c>
      <c r="C43" s="16" t="s">
        <v>61</v>
      </c>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I43" s="6"/>
    </row>
    <row r="44" spans="1:35" ht="16.5" customHeight="1" x14ac:dyDescent="0.2">
      <c r="A44" s="27"/>
      <c r="B44" s="17"/>
      <c r="C44" s="16" t="s">
        <v>62</v>
      </c>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I44" s="6"/>
    </row>
    <row r="45" spans="1:35" ht="16.5" customHeight="1" x14ac:dyDescent="0.2">
      <c r="A45" s="27"/>
      <c r="B45" s="17"/>
      <c r="C45" s="16" t="s">
        <v>332</v>
      </c>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I45" s="6"/>
    </row>
    <row r="46" spans="1:35" ht="16.5" customHeight="1" x14ac:dyDescent="0.2">
      <c r="A46" s="28"/>
      <c r="B46" s="17" t="s">
        <v>48</v>
      </c>
      <c r="C46" s="16" t="s">
        <v>63</v>
      </c>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I46" s="6"/>
    </row>
    <row r="47" spans="1:35" ht="16.5" customHeight="1" x14ac:dyDescent="0.2">
      <c r="A47" s="28"/>
      <c r="B47" s="17" t="s">
        <v>64</v>
      </c>
      <c r="C47" s="16" t="s">
        <v>340</v>
      </c>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I47" s="6"/>
    </row>
    <row r="48" spans="1:35" ht="16.5" customHeight="1" x14ac:dyDescent="0.2">
      <c r="A48" s="28"/>
      <c r="B48" s="17"/>
      <c r="C48" s="16" t="s">
        <v>341</v>
      </c>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I48" s="6"/>
    </row>
    <row r="49" spans="1:35" ht="16.5" customHeight="1" x14ac:dyDescent="0.2">
      <c r="A49" s="28"/>
      <c r="B49" s="17"/>
      <c r="C49" s="16" t="s">
        <v>342</v>
      </c>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I49" s="6"/>
    </row>
    <row r="50" spans="1:35" ht="16.5" customHeight="1" x14ac:dyDescent="0.2">
      <c r="A50" s="28"/>
      <c r="B50" s="17" t="s">
        <v>65</v>
      </c>
      <c r="C50" s="16" t="s">
        <v>272</v>
      </c>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I50" s="6"/>
    </row>
    <row r="51" spans="1:35" ht="16.5" customHeight="1" x14ac:dyDescent="0.2">
      <c r="A51" s="28"/>
      <c r="B51" s="17"/>
      <c r="C51" s="16" t="s">
        <v>273</v>
      </c>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I51" s="6"/>
    </row>
    <row r="52" spans="1:35" ht="16.5" customHeight="1" x14ac:dyDescent="0.2">
      <c r="A52" s="28"/>
      <c r="B52" s="17"/>
      <c r="C52" s="16" t="s">
        <v>274</v>
      </c>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I52" s="6"/>
    </row>
    <row r="53" spans="1:35" ht="16.5" customHeight="1" x14ac:dyDescent="0.2">
      <c r="A53" s="28"/>
      <c r="B53" s="17" t="s">
        <v>66</v>
      </c>
      <c r="C53" s="16" t="s">
        <v>67</v>
      </c>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I53" s="6"/>
    </row>
    <row r="54" spans="1:35" ht="16.5" customHeight="1" x14ac:dyDescent="0.2">
      <c r="A54" s="28"/>
      <c r="B54" s="17"/>
      <c r="C54" s="16" t="s">
        <v>304</v>
      </c>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I54" s="6"/>
    </row>
    <row r="55" spans="1:35" ht="16.5" customHeight="1" x14ac:dyDescent="0.2">
      <c r="A55" s="29"/>
      <c r="B55" s="30"/>
      <c r="C55" s="31"/>
      <c r="D55" s="31"/>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8"/>
      <c r="AH55" s="8"/>
      <c r="AI55" s="9"/>
    </row>
    <row r="56" spans="1:35" ht="16.5" customHeight="1" x14ac:dyDescent="0.2">
      <c r="A56" s="17"/>
      <c r="B56" s="17"/>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row>
    <row r="57" spans="1:35" ht="16.5" customHeight="1" x14ac:dyDescent="0.2">
      <c r="A57" s="17"/>
      <c r="B57" s="16"/>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row>
    <row r="58" spans="1:35" ht="16.5" customHeight="1" x14ac:dyDescent="0.2">
      <c r="A58" s="16"/>
      <c r="B58" s="16"/>
    </row>
  </sheetData>
  <sheetProtection selectLockedCells="1"/>
  <mergeCells count="73">
    <mergeCell ref="B24:I25"/>
    <mergeCell ref="B26:C27"/>
    <mergeCell ref="D26:E27"/>
    <mergeCell ref="F26:F27"/>
    <mergeCell ref="G26:I27"/>
    <mergeCell ref="Z24:AH24"/>
    <mergeCell ref="R24:X27"/>
    <mergeCell ref="Z27:AH27"/>
    <mergeCell ref="Q25:Q26"/>
    <mergeCell ref="J24:K24"/>
    <mergeCell ref="L24:M24"/>
    <mergeCell ref="P25:P26"/>
    <mergeCell ref="N25:O26"/>
    <mergeCell ref="N27:O27"/>
    <mergeCell ref="M25:M26"/>
    <mergeCell ref="K25:L26"/>
    <mergeCell ref="K27:L27"/>
    <mergeCell ref="Y25:Y26"/>
    <mergeCell ref="Z25:AH26"/>
    <mergeCell ref="J22:Q23"/>
    <mergeCell ref="R22:Y23"/>
    <mergeCell ref="Z22:AH23"/>
    <mergeCell ref="A4:AI4"/>
    <mergeCell ref="E8:F8"/>
    <mergeCell ref="H8:I8"/>
    <mergeCell ref="K8:L8"/>
    <mergeCell ref="W11:AC11"/>
    <mergeCell ref="B16:O16"/>
    <mergeCell ref="B17:O17"/>
    <mergeCell ref="P17:P18"/>
    <mergeCell ref="Q17:AH18"/>
    <mergeCell ref="B19:O21"/>
    <mergeCell ref="Q19:AH19"/>
    <mergeCell ref="Q20:AH20"/>
    <mergeCell ref="Q21:AH21"/>
    <mergeCell ref="P29:P30"/>
    <mergeCell ref="Q29:Q30"/>
    <mergeCell ref="K31:L31"/>
    <mergeCell ref="N31:O31"/>
    <mergeCell ref="Z35:AH35"/>
    <mergeCell ref="R32:X35"/>
    <mergeCell ref="Z31:AH31"/>
    <mergeCell ref="Z32:AH32"/>
    <mergeCell ref="Y29:Y30"/>
    <mergeCell ref="Y33:Y34"/>
    <mergeCell ref="J32:K32"/>
    <mergeCell ref="L32:M32"/>
    <mergeCell ref="K33:L34"/>
    <mergeCell ref="M33:M34"/>
    <mergeCell ref="N33:O34"/>
    <mergeCell ref="P33:P34"/>
    <mergeCell ref="Z28:AH28"/>
    <mergeCell ref="R28:X31"/>
    <mergeCell ref="K35:L35"/>
    <mergeCell ref="N35:O35"/>
    <mergeCell ref="B28:I29"/>
    <mergeCell ref="B30:C31"/>
    <mergeCell ref="D30:E31"/>
    <mergeCell ref="F30:F31"/>
    <mergeCell ref="G30:I31"/>
    <mergeCell ref="J28:K28"/>
    <mergeCell ref="L28:M28"/>
    <mergeCell ref="K29:L30"/>
    <mergeCell ref="M29:M30"/>
    <mergeCell ref="N29:O30"/>
    <mergeCell ref="Z29:AH30"/>
    <mergeCell ref="Z33:AH34"/>
    <mergeCell ref="Q33:Q34"/>
    <mergeCell ref="B32:I33"/>
    <mergeCell ref="B34:C35"/>
    <mergeCell ref="D34:E35"/>
    <mergeCell ref="F34:F35"/>
    <mergeCell ref="G34:I35"/>
  </mergeCells>
  <phoneticPr fontId="1"/>
  <conditionalFormatting sqref="E8:F8">
    <cfRule type="containsBlanks" dxfId="17" priority="14">
      <formula>LEN(TRIM(E8))=0</formula>
    </cfRule>
    <cfRule type="containsBlanks" dxfId="16" priority="17">
      <formula>LEN(TRIM(E8))=0</formula>
    </cfRule>
  </conditionalFormatting>
  <conditionalFormatting sqref="H8:I8">
    <cfRule type="containsBlanks" dxfId="15" priority="12">
      <formula>LEN(TRIM(H8))=0</formula>
    </cfRule>
    <cfRule type="containsBlanks" dxfId="14" priority="13">
      <formula>LEN(TRIM(H8))=0</formula>
    </cfRule>
  </conditionalFormatting>
  <conditionalFormatting sqref="K8:L8">
    <cfRule type="containsBlanks" dxfId="13" priority="1">
      <formula>LEN(TRIM(K8))=0</formula>
    </cfRule>
    <cfRule type="containsBlanks" dxfId="12" priority="2">
      <formula>LEN(TRIM(K8))=0</formula>
    </cfRule>
  </conditionalFormatting>
  <conditionalFormatting sqref="R24:X27">
    <cfRule type="containsBlanks" dxfId="11" priority="8">
      <formula>LEN(TRIM(R24))=0</formula>
    </cfRule>
    <cfRule type="containsBlanks" dxfId="10" priority="18">
      <formula>LEN(TRIM(R24))=0</formula>
    </cfRule>
  </conditionalFormatting>
  <pageMargins left="0.9055118110236221" right="0.51181102362204722" top="1.3385826771653544" bottom="0.35433070866141736" header="0.31496062992125984" footer="0.31496062992125984"/>
  <pageSetup paperSize="9" scale="90" orientation="portrait" r:id="rId1"/>
  <headerFooter>
    <oddHeader>&amp;L
&amp;"-,太字"&amp;14① 選挙運動用自動車&amp;"-,標準"&amp;11　「その他の契約」を締結したとき
　　選挙運動用自動車使用証明書（自動車）&amp;R【様式記載例及び契約書作成例】</oddHeader>
    <oddFooter>&amp;C11</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AX47"/>
  <sheetViews>
    <sheetView showGridLines="0" showZeros="0" view="pageBreakPreview" topLeftCell="A35" zoomScaleNormal="100" zoomScaleSheetLayoutView="100" workbookViewId="0">
      <selection activeCell="Y12" sqref="Y12"/>
    </sheetView>
  </sheetViews>
  <sheetFormatPr defaultColWidth="2.6328125" defaultRowHeight="13" x14ac:dyDescent="0.2"/>
  <cols>
    <col min="1" max="1" width="2.6328125" style="1" customWidth="1"/>
    <col min="2" max="15" width="2.6328125" style="1"/>
    <col min="16" max="16" width="3" style="1" customWidth="1"/>
    <col min="17" max="35" width="2.6328125" style="1"/>
    <col min="36" max="36" width="20" style="1" bestFit="1" customWidth="1"/>
    <col min="37" max="46" width="2.6328125" style="1" customWidth="1"/>
    <col min="47" max="16384" width="2.6328125" style="1"/>
  </cols>
  <sheetData>
    <row r="1" spans="1:38" ht="20.25" customHeight="1" x14ac:dyDescent="0.2">
      <c r="A1" s="1" t="s">
        <v>262</v>
      </c>
      <c r="F1" s="1" t="s">
        <v>81</v>
      </c>
      <c r="AK1" s="179" t="s">
        <v>201</v>
      </c>
    </row>
    <row r="2" spans="1:38" ht="20.25" customHeight="1" x14ac:dyDescent="0.2">
      <c r="A2" s="1" t="s">
        <v>291</v>
      </c>
      <c r="AK2" s="182" t="s">
        <v>119</v>
      </c>
    </row>
    <row r="3" spans="1:38" ht="12.75" customHeight="1" x14ac:dyDescent="0.2">
      <c r="A3" s="3"/>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5"/>
      <c r="AK3" s="182" t="s">
        <v>213</v>
      </c>
    </row>
    <row r="4" spans="1:38" ht="20.25" customHeight="1" x14ac:dyDescent="0.2">
      <c r="A4" s="638" t="s">
        <v>70</v>
      </c>
      <c r="B4" s="445"/>
      <c r="C4" s="445"/>
      <c r="D4" s="445"/>
      <c r="E4" s="445"/>
      <c r="F4" s="445"/>
      <c r="G4" s="445"/>
      <c r="H4" s="445"/>
      <c r="I4" s="445"/>
      <c r="J4" s="445"/>
      <c r="K4" s="445"/>
      <c r="L4" s="445"/>
      <c r="M4" s="445"/>
      <c r="N4" s="445"/>
      <c r="O4" s="445"/>
      <c r="P4" s="445"/>
      <c r="Q4" s="445"/>
      <c r="R4" s="445"/>
      <c r="S4" s="445"/>
      <c r="T4" s="445"/>
      <c r="U4" s="445"/>
      <c r="V4" s="445"/>
      <c r="W4" s="445"/>
      <c r="X4" s="445"/>
      <c r="Y4" s="445"/>
      <c r="Z4" s="445"/>
      <c r="AA4" s="445"/>
      <c r="AB4" s="445"/>
      <c r="AC4" s="445"/>
      <c r="AD4" s="445"/>
      <c r="AE4" s="445"/>
      <c r="AF4" s="445"/>
      <c r="AG4" s="551"/>
      <c r="AH4" s="551"/>
      <c r="AI4" s="639"/>
      <c r="AK4" s="18"/>
    </row>
    <row r="5" spans="1:38" ht="12.75" customHeight="1" x14ac:dyDescent="0.2">
      <c r="A5" s="19"/>
      <c r="AI5" s="6"/>
    </row>
    <row r="6" spans="1:38" ht="20.25" customHeight="1" x14ac:dyDescent="0.2">
      <c r="A6" s="19"/>
      <c r="B6" s="25" t="s">
        <v>71</v>
      </c>
      <c r="AI6" s="6"/>
    </row>
    <row r="7" spans="1:38" ht="20.25" customHeight="1" x14ac:dyDescent="0.2">
      <c r="A7" s="19"/>
      <c r="AI7" s="6"/>
    </row>
    <row r="8" spans="1:38" ht="20.25" customHeight="1" x14ac:dyDescent="0.2">
      <c r="A8" s="19"/>
      <c r="C8" s="1" t="s">
        <v>231</v>
      </c>
      <c r="E8" s="718" t="s">
        <v>124</v>
      </c>
      <c r="F8" s="719"/>
      <c r="G8" s="1" t="s">
        <v>5</v>
      </c>
      <c r="H8" s="718" t="s">
        <v>346</v>
      </c>
      <c r="I8" s="719"/>
      <c r="J8" s="1" t="s">
        <v>3</v>
      </c>
      <c r="K8" s="493" t="s">
        <v>343</v>
      </c>
      <c r="L8" s="494"/>
      <c r="M8" s="1" t="s">
        <v>4</v>
      </c>
      <c r="AI8" s="6"/>
      <c r="AK8" s="18" t="str">
        <f>IF(E8="",AK1,IF(H8="",AK1,IF(K8="",AK1,"")))</f>
        <v/>
      </c>
    </row>
    <row r="9" spans="1:38" ht="20.25" customHeight="1" x14ac:dyDescent="0.2">
      <c r="A9" s="19"/>
      <c r="W9" s="2" t="s">
        <v>347</v>
      </c>
      <c r="Y9" s="25" t="str">
        <f>基本情報!B8</f>
        <v>波佐見町議会議員一般選挙</v>
      </c>
      <c r="AG9" s="2"/>
      <c r="AI9" s="6"/>
    </row>
    <row r="10" spans="1:38" ht="6" customHeight="1" x14ac:dyDescent="0.2">
      <c r="A10" s="19"/>
      <c r="AI10" s="6"/>
    </row>
    <row r="11" spans="1:38" ht="20.25" customHeight="1" x14ac:dyDescent="0.2">
      <c r="A11" s="19"/>
      <c r="T11" s="26"/>
      <c r="U11" s="2" t="s">
        <v>174</v>
      </c>
      <c r="W11" s="342" t="str">
        <f>基本情報!B10</f>
        <v>波佐見　太郎</v>
      </c>
      <c r="X11" s="342"/>
      <c r="Y11" s="342"/>
      <c r="Z11" s="342"/>
      <c r="AA11" s="342"/>
      <c r="AB11" s="342"/>
      <c r="AC11" s="342"/>
      <c r="AF11" s="26"/>
      <c r="AI11" s="6"/>
      <c r="AJ11" s="18"/>
    </row>
    <row r="12" spans="1:38" ht="7.5" customHeight="1" x14ac:dyDescent="0.2">
      <c r="A12" s="19"/>
      <c r="AI12" s="6"/>
    </row>
    <row r="13" spans="1:38" ht="20.25" customHeight="1" x14ac:dyDescent="0.2">
      <c r="A13" s="19"/>
      <c r="Q13" s="1" t="s">
        <v>7</v>
      </c>
      <c r="AI13" s="6"/>
    </row>
    <row r="14" spans="1:38" ht="7.5" customHeight="1" thickBot="1" x14ac:dyDescent="0.25">
      <c r="A14" s="19"/>
      <c r="AI14" s="6"/>
    </row>
    <row r="15" spans="1:38" ht="16.5" customHeight="1" x14ac:dyDescent="0.2">
      <c r="A15" s="19"/>
      <c r="B15" s="720" t="s">
        <v>253</v>
      </c>
      <c r="C15" s="459"/>
      <c r="D15" s="459"/>
      <c r="E15" s="459"/>
      <c r="F15" s="459"/>
      <c r="G15" s="459"/>
      <c r="H15" s="459"/>
      <c r="I15" s="459"/>
      <c r="J15" s="459"/>
      <c r="K15" s="459"/>
      <c r="L15" s="459"/>
      <c r="M15" s="459"/>
      <c r="N15" s="459"/>
      <c r="O15" s="459"/>
      <c r="P15" s="459"/>
      <c r="Q15" s="459"/>
      <c r="R15" s="459"/>
      <c r="S15" s="460"/>
      <c r="T15" s="704" t="str">
        <f>基本情報!B54</f>
        <v>波佐見町○○郷３番地</v>
      </c>
      <c r="U15" s="705"/>
      <c r="V15" s="705"/>
      <c r="W15" s="705"/>
      <c r="X15" s="705"/>
      <c r="Y15" s="705"/>
      <c r="Z15" s="705"/>
      <c r="AA15" s="705"/>
      <c r="AB15" s="705"/>
      <c r="AC15" s="705"/>
      <c r="AD15" s="705"/>
      <c r="AE15" s="705"/>
      <c r="AF15" s="705"/>
      <c r="AG15" s="705"/>
      <c r="AH15" s="706"/>
      <c r="AI15" s="6"/>
      <c r="AK15" s="18" t="str">
        <f>IF(T15="",$AK$2,"")</f>
        <v/>
      </c>
    </row>
    <row r="16" spans="1:38" ht="16.5" customHeight="1" x14ac:dyDescent="0.2">
      <c r="A16" s="19"/>
      <c r="B16" s="654"/>
      <c r="C16" s="461"/>
      <c r="D16" s="461"/>
      <c r="E16" s="461"/>
      <c r="F16" s="461"/>
      <c r="G16" s="461"/>
      <c r="H16" s="461"/>
      <c r="I16" s="461"/>
      <c r="J16" s="461"/>
      <c r="K16" s="461"/>
      <c r="L16" s="461"/>
      <c r="M16" s="461"/>
      <c r="N16" s="461"/>
      <c r="O16" s="461"/>
      <c r="P16" s="461"/>
      <c r="Q16" s="461"/>
      <c r="R16" s="461"/>
      <c r="S16" s="462"/>
      <c r="T16" s="707" t="str">
        <f>基本情報!B55</f>
        <v>○△石油販売株式会社</v>
      </c>
      <c r="U16" s="336"/>
      <c r="V16" s="336"/>
      <c r="W16" s="336"/>
      <c r="X16" s="336"/>
      <c r="Y16" s="336"/>
      <c r="Z16" s="336"/>
      <c r="AA16" s="336"/>
      <c r="AB16" s="336"/>
      <c r="AC16" s="336"/>
      <c r="AD16" s="336"/>
      <c r="AE16" s="336"/>
      <c r="AF16" s="336"/>
      <c r="AG16" s="336"/>
      <c r="AH16" s="660"/>
      <c r="AI16" s="6"/>
      <c r="AK16" s="18" t="str">
        <f t="shared" ref="AK16:AK17" si="0">IF(T16="",$AK$2,"")</f>
        <v/>
      </c>
      <c r="AL16" s="26"/>
    </row>
    <row r="17" spans="1:50" ht="16.5" customHeight="1" x14ac:dyDescent="0.2">
      <c r="A17" s="19"/>
      <c r="B17" s="655"/>
      <c r="C17" s="463"/>
      <c r="D17" s="463"/>
      <c r="E17" s="463"/>
      <c r="F17" s="463"/>
      <c r="G17" s="463"/>
      <c r="H17" s="463"/>
      <c r="I17" s="463"/>
      <c r="J17" s="463"/>
      <c r="K17" s="463"/>
      <c r="L17" s="463"/>
      <c r="M17" s="463"/>
      <c r="N17" s="463"/>
      <c r="O17" s="463"/>
      <c r="P17" s="463"/>
      <c r="Q17" s="463"/>
      <c r="R17" s="463"/>
      <c r="S17" s="464"/>
      <c r="T17" s="708" t="str">
        <f>基本情報!B56</f>
        <v>代表取締役　丙野　三郎</v>
      </c>
      <c r="U17" s="662"/>
      <c r="V17" s="662"/>
      <c r="W17" s="662"/>
      <c r="X17" s="662"/>
      <c r="Y17" s="662"/>
      <c r="Z17" s="662"/>
      <c r="AA17" s="662"/>
      <c r="AB17" s="662"/>
      <c r="AC17" s="662"/>
      <c r="AD17" s="662"/>
      <c r="AE17" s="662"/>
      <c r="AF17" s="662"/>
      <c r="AG17" s="662"/>
      <c r="AH17" s="663"/>
      <c r="AI17" s="6"/>
      <c r="AK17" s="18" t="str">
        <f t="shared" si="0"/>
        <v/>
      </c>
      <c r="AL17" s="216"/>
    </row>
    <row r="18" spans="1:50" ht="16.5" customHeight="1" x14ac:dyDescent="0.2">
      <c r="A18" s="19"/>
      <c r="B18" s="32"/>
      <c r="C18" s="20"/>
      <c r="D18" s="20"/>
      <c r="E18" s="20"/>
      <c r="F18" s="20"/>
      <c r="G18" s="21"/>
      <c r="H18" s="726" t="s">
        <v>73</v>
      </c>
      <c r="I18" s="279"/>
      <c r="J18" s="279"/>
      <c r="K18" s="279"/>
      <c r="L18" s="279"/>
      <c r="M18" s="279"/>
      <c r="N18" s="279"/>
      <c r="O18" s="279"/>
      <c r="P18" s="727"/>
      <c r="Q18" s="217"/>
      <c r="R18" s="218"/>
      <c r="S18" s="219"/>
      <c r="T18" s="219"/>
      <c r="U18" s="219"/>
      <c r="V18" s="220"/>
      <c r="W18" s="221"/>
      <c r="X18" s="219"/>
      <c r="Y18" s="219"/>
      <c r="Z18" s="222"/>
      <c r="AA18" s="223"/>
      <c r="AB18" s="224"/>
      <c r="AC18" s="223"/>
      <c r="AD18" s="223"/>
      <c r="AE18" s="223"/>
      <c r="AF18" s="223"/>
      <c r="AG18" s="223"/>
      <c r="AH18" s="225"/>
      <c r="AI18" s="6"/>
    </row>
    <row r="19" spans="1:50" ht="16.5" customHeight="1" x14ac:dyDescent="0.2">
      <c r="A19" s="19"/>
      <c r="B19" s="490" t="s">
        <v>72</v>
      </c>
      <c r="C19" s="447"/>
      <c r="D19" s="447"/>
      <c r="E19" s="447"/>
      <c r="F19" s="447"/>
      <c r="G19" s="403"/>
      <c r="H19" s="728" t="s">
        <v>74</v>
      </c>
      <c r="I19" s="729"/>
      <c r="J19" s="729"/>
      <c r="K19" s="729"/>
      <c r="L19" s="729"/>
      <c r="M19" s="729"/>
      <c r="N19" s="729"/>
      <c r="O19" s="729"/>
      <c r="P19" s="625"/>
      <c r="Q19" s="446" t="s">
        <v>76</v>
      </c>
      <c r="R19" s="447"/>
      <c r="S19" s="447"/>
      <c r="T19" s="447"/>
      <c r="U19" s="447"/>
      <c r="V19" s="403"/>
      <c r="W19" s="446" t="s">
        <v>77</v>
      </c>
      <c r="X19" s="447"/>
      <c r="Y19" s="447"/>
      <c r="Z19" s="447"/>
      <c r="AA19" s="447"/>
      <c r="AB19" s="403"/>
      <c r="AC19" s="693" t="s">
        <v>44</v>
      </c>
      <c r="AD19" s="694"/>
      <c r="AE19" s="694"/>
      <c r="AF19" s="694"/>
      <c r="AG19" s="694"/>
      <c r="AH19" s="695"/>
      <c r="AI19" s="6"/>
      <c r="AK19" s="26"/>
      <c r="AL19" s="26"/>
    </row>
    <row r="20" spans="1:50" ht="16.5" customHeight="1" x14ac:dyDescent="0.2">
      <c r="A20" s="19"/>
      <c r="B20" s="226"/>
      <c r="C20" s="227"/>
      <c r="D20" s="227"/>
      <c r="E20" s="227"/>
      <c r="F20" s="227"/>
      <c r="G20" s="213"/>
      <c r="H20" s="730" t="s">
        <v>75</v>
      </c>
      <c r="I20" s="729"/>
      <c r="J20" s="729"/>
      <c r="K20" s="729"/>
      <c r="L20" s="729"/>
      <c r="M20" s="729"/>
      <c r="N20" s="729"/>
      <c r="O20" s="729"/>
      <c r="P20" s="625"/>
      <c r="Q20" s="228"/>
      <c r="R20" s="206"/>
      <c r="S20" s="206"/>
      <c r="T20" s="206"/>
      <c r="U20" s="206"/>
      <c r="V20" s="207"/>
      <c r="W20" s="229"/>
      <c r="X20" s="206"/>
      <c r="Y20" s="206"/>
      <c r="Z20" s="230"/>
      <c r="AA20" s="230"/>
      <c r="AB20" s="231"/>
      <c r="AC20" s="230"/>
      <c r="AD20" s="230"/>
      <c r="AE20" s="230"/>
      <c r="AF20" s="230"/>
      <c r="AG20" s="230"/>
      <c r="AH20" s="232"/>
      <c r="AI20" s="6"/>
      <c r="AK20" s="233"/>
      <c r="AL20" s="26"/>
      <c r="AN20" s="189"/>
      <c r="AO20" s="189"/>
      <c r="AP20" s="189"/>
      <c r="AQ20" s="189"/>
      <c r="AR20" s="189"/>
      <c r="AS20" s="189"/>
    </row>
    <row r="21" spans="1:50" ht="30" customHeight="1" x14ac:dyDescent="0.2">
      <c r="A21" s="19"/>
      <c r="B21" s="715">
        <f>'P10.燃料代の確認申請書'!AK21</f>
        <v>44810</v>
      </c>
      <c r="C21" s="716"/>
      <c r="D21" s="716"/>
      <c r="E21" s="716"/>
      <c r="F21" s="716"/>
      <c r="G21" s="716"/>
      <c r="H21" s="731" t="str">
        <f>IF(B21="","",AJ35)</f>
        <v>佐世保</v>
      </c>
      <c r="I21" s="699"/>
      <c r="J21" s="699"/>
      <c r="K21" s="699" t="str">
        <f>IF(B21="","",AJ36)</f>
        <v>500</v>
      </c>
      <c r="L21" s="699"/>
      <c r="M21" s="273" t="str">
        <f>IF(B21="","",AJ37)</f>
        <v>わ</v>
      </c>
      <c r="N21" s="699" t="str">
        <f>IF(B21="","",AJ38)</f>
        <v>12-34</v>
      </c>
      <c r="O21" s="699"/>
      <c r="P21" s="732"/>
      <c r="Q21" s="687">
        <f>'P10.燃料代の確認申請書'!AN21</f>
        <v>51</v>
      </c>
      <c r="R21" s="688"/>
      <c r="S21" s="688"/>
      <c r="T21" s="688"/>
      <c r="U21" s="688"/>
      <c r="V21" s="234" t="s">
        <v>78</v>
      </c>
      <c r="W21" s="691">
        <f>'P10.燃料代の確認申請書'!AO21</f>
        <v>8415</v>
      </c>
      <c r="X21" s="692"/>
      <c r="Y21" s="692"/>
      <c r="Z21" s="692"/>
      <c r="AA21" s="692"/>
      <c r="AB21" s="235" t="s">
        <v>37</v>
      </c>
      <c r="AC21" s="711"/>
      <c r="AD21" s="711"/>
      <c r="AE21" s="711"/>
      <c r="AF21" s="711"/>
      <c r="AG21" s="711"/>
      <c r="AH21" s="712"/>
      <c r="AI21" s="6"/>
      <c r="AK21" s="18" t="str">
        <f>IF(B21="",AK3,IF(Q21="",AK3,IF(W21="",AK3,"")))</f>
        <v/>
      </c>
      <c r="AL21" s="236"/>
      <c r="AN21" s="237"/>
      <c r="AO21" s="237"/>
      <c r="AP21" s="237"/>
      <c r="AQ21" s="237"/>
      <c r="AR21" s="237"/>
      <c r="AS21" s="237"/>
      <c r="AT21" s="237"/>
      <c r="AU21" s="180"/>
      <c r="AV21" s="180"/>
      <c r="AW21" s="180"/>
      <c r="AX21" s="180"/>
    </row>
    <row r="22" spans="1:50" ht="30" customHeight="1" x14ac:dyDescent="0.2">
      <c r="A22" s="19"/>
      <c r="B22" s="715">
        <f>'P10.燃料代の確認申請書'!AK22</f>
        <v>44811</v>
      </c>
      <c r="C22" s="716"/>
      <c r="D22" s="716"/>
      <c r="E22" s="716"/>
      <c r="F22" s="716"/>
      <c r="G22" s="716"/>
      <c r="H22" s="717"/>
      <c r="I22" s="697"/>
      <c r="J22" s="697"/>
      <c r="K22" s="699" t="str">
        <f>IF(B22="","","〃")</f>
        <v>〃</v>
      </c>
      <c r="L22" s="699"/>
      <c r="M22" s="211"/>
      <c r="N22" s="696"/>
      <c r="O22" s="697"/>
      <c r="P22" s="698"/>
      <c r="Q22" s="687">
        <f>'P10.燃料代の確認申請書'!AN22</f>
        <v>52</v>
      </c>
      <c r="R22" s="688"/>
      <c r="S22" s="688"/>
      <c r="T22" s="688"/>
      <c r="U22" s="688"/>
      <c r="V22" s="234" t="s">
        <v>78</v>
      </c>
      <c r="W22" s="691">
        <f>'P10.燃料代の確認申請書'!AO22</f>
        <v>8580</v>
      </c>
      <c r="X22" s="692"/>
      <c r="Y22" s="692"/>
      <c r="Z22" s="692"/>
      <c r="AA22" s="692"/>
      <c r="AB22" s="235" t="s">
        <v>37</v>
      </c>
      <c r="AC22" s="711"/>
      <c r="AD22" s="711"/>
      <c r="AE22" s="711"/>
      <c r="AF22" s="711"/>
      <c r="AG22" s="711"/>
      <c r="AH22" s="712"/>
      <c r="AI22" s="6"/>
      <c r="AK22" s="238"/>
      <c r="AL22" s="236"/>
      <c r="AN22" s="237"/>
      <c r="AO22" s="237"/>
      <c r="AP22" s="237"/>
      <c r="AQ22" s="237"/>
      <c r="AR22" s="237"/>
      <c r="AS22" s="237"/>
      <c r="AT22" s="237"/>
    </row>
    <row r="23" spans="1:50" ht="30" customHeight="1" x14ac:dyDescent="0.2">
      <c r="A23" s="19"/>
      <c r="B23" s="715">
        <f>'P10.燃料代の確認申請書'!AK23</f>
        <v>44812</v>
      </c>
      <c r="C23" s="716"/>
      <c r="D23" s="716"/>
      <c r="E23" s="716"/>
      <c r="F23" s="716"/>
      <c r="G23" s="716"/>
      <c r="H23" s="717"/>
      <c r="I23" s="697"/>
      <c r="J23" s="697"/>
      <c r="K23" s="699" t="str">
        <f t="shared" ref="K23:K25" si="1">IF(B23="","","〃")</f>
        <v>〃</v>
      </c>
      <c r="L23" s="699"/>
      <c r="M23" s="211"/>
      <c r="N23" s="696"/>
      <c r="O23" s="697"/>
      <c r="P23" s="698"/>
      <c r="Q23" s="687">
        <f>'P10.燃料代の確認申請書'!AN23</f>
        <v>53</v>
      </c>
      <c r="R23" s="688"/>
      <c r="S23" s="688"/>
      <c r="T23" s="688"/>
      <c r="U23" s="688"/>
      <c r="V23" s="234" t="s">
        <v>78</v>
      </c>
      <c r="W23" s="691">
        <f>'P10.燃料代の確認申請書'!AO23</f>
        <v>8745</v>
      </c>
      <c r="X23" s="692"/>
      <c r="Y23" s="692"/>
      <c r="Z23" s="692"/>
      <c r="AA23" s="692"/>
      <c r="AB23" s="235" t="s">
        <v>37</v>
      </c>
      <c r="AC23" s="711"/>
      <c r="AD23" s="711"/>
      <c r="AE23" s="711"/>
      <c r="AF23" s="711"/>
      <c r="AG23" s="711"/>
      <c r="AH23" s="712"/>
      <c r="AI23" s="6"/>
      <c r="AK23" s="238"/>
      <c r="AL23" s="236"/>
      <c r="AN23" s="237"/>
      <c r="AO23" s="237"/>
      <c r="AP23" s="237"/>
      <c r="AQ23" s="237"/>
      <c r="AR23" s="237"/>
      <c r="AS23" s="237"/>
      <c r="AT23" s="237"/>
    </row>
    <row r="24" spans="1:50" ht="30" customHeight="1" x14ac:dyDescent="0.2">
      <c r="A24" s="19"/>
      <c r="B24" s="715">
        <f>'P10.燃料代の確認申請書'!AK24</f>
        <v>44813</v>
      </c>
      <c r="C24" s="716"/>
      <c r="D24" s="716"/>
      <c r="E24" s="716"/>
      <c r="F24" s="716"/>
      <c r="G24" s="716"/>
      <c r="H24" s="717"/>
      <c r="I24" s="697"/>
      <c r="J24" s="697"/>
      <c r="K24" s="699" t="str">
        <f t="shared" si="1"/>
        <v>〃</v>
      </c>
      <c r="L24" s="699"/>
      <c r="M24" s="211"/>
      <c r="N24" s="696"/>
      <c r="O24" s="697"/>
      <c r="P24" s="698"/>
      <c r="Q24" s="687">
        <f>'P10.燃料代の確認申請書'!AN24</f>
        <v>54</v>
      </c>
      <c r="R24" s="688"/>
      <c r="S24" s="688"/>
      <c r="T24" s="688"/>
      <c r="U24" s="688"/>
      <c r="V24" s="234" t="s">
        <v>78</v>
      </c>
      <c r="W24" s="691">
        <f>'P10.燃料代の確認申請書'!AO24</f>
        <v>8910</v>
      </c>
      <c r="X24" s="692"/>
      <c r="Y24" s="692"/>
      <c r="Z24" s="692"/>
      <c r="AA24" s="692"/>
      <c r="AB24" s="235" t="s">
        <v>37</v>
      </c>
      <c r="AC24" s="711"/>
      <c r="AD24" s="711"/>
      <c r="AE24" s="711"/>
      <c r="AF24" s="711"/>
      <c r="AG24" s="711"/>
      <c r="AH24" s="712"/>
      <c r="AI24" s="6"/>
      <c r="AK24" s="238"/>
      <c r="AL24" s="236"/>
      <c r="AN24" s="237"/>
      <c r="AO24" s="237"/>
      <c r="AP24" s="237"/>
      <c r="AQ24" s="237"/>
      <c r="AR24" s="237"/>
      <c r="AS24" s="237"/>
      <c r="AT24" s="237"/>
    </row>
    <row r="25" spans="1:50" ht="30" customHeight="1" thickBot="1" x14ac:dyDescent="0.25">
      <c r="A25" s="19"/>
      <c r="B25" s="700">
        <f>'P10.燃料代の確認申請書'!AK25</f>
        <v>44814</v>
      </c>
      <c r="C25" s="701"/>
      <c r="D25" s="701"/>
      <c r="E25" s="701"/>
      <c r="F25" s="701"/>
      <c r="G25" s="701"/>
      <c r="H25" s="689"/>
      <c r="I25" s="690"/>
      <c r="J25" s="690"/>
      <c r="K25" s="721" t="str">
        <f t="shared" si="1"/>
        <v>〃</v>
      </c>
      <c r="L25" s="721"/>
      <c r="M25" s="210"/>
      <c r="N25" s="722"/>
      <c r="O25" s="690"/>
      <c r="P25" s="723"/>
      <c r="Q25" s="724">
        <f>'P10.燃料代の確認申請書'!AN25</f>
        <v>55</v>
      </c>
      <c r="R25" s="725"/>
      <c r="S25" s="725"/>
      <c r="T25" s="725"/>
      <c r="U25" s="725"/>
      <c r="V25" s="239" t="s">
        <v>78</v>
      </c>
      <c r="W25" s="709">
        <f>'P10.燃料代の確認申請書'!AO25</f>
        <v>9075</v>
      </c>
      <c r="X25" s="710"/>
      <c r="Y25" s="710"/>
      <c r="Z25" s="710"/>
      <c r="AA25" s="710"/>
      <c r="AB25" s="240" t="s">
        <v>37</v>
      </c>
      <c r="AC25" s="713"/>
      <c r="AD25" s="713"/>
      <c r="AE25" s="713"/>
      <c r="AF25" s="713"/>
      <c r="AG25" s="713"/>
      <c r="AH25" s="714"/>
      <c r="AI25" s="6"/>
      <c r="AK25" s="238"/>
      <c r="AL25" s="241"/>
      <c r="AM25" s="242"/>
      <c r="AN25" s="237"/>
      <c r="AO25" s="237"/>
      <c r="AP25" s="237"/>
      <c r="AQ25" s="237"/>
      <c r="AR25" s="237"/>
      <c r="AS25" s="237"/>
      <c r="AT25" s="237"/>
    </row>
    <row r="26" spans="1:50" ht="8.25" customHeight="1" x14ac:dyDescent="0.2">
      <c r="A26" s="19"/>
      <c r="AI26" s="6"/>
      <c r="AN26" s="243"/>
      <c r="AO26" s="243"/>
      <c r="AP26" s="243"/>
      <c r="AQ26" s="243"/>
      <c r="AR26" s="243"/>
      <c r="AS26" s="243"/>
    </row>
    <row r="27" spans="1:50" ht="16.5" customHeight="1" x14ac:dyDescent="0.2">
      <c r="A27" s="27" t="s">
        <v>68</v>
      </c>
      <c r="B27" s="16"/>
      <c r="AI27" s="6"/>
      <c r="AK27" s="18"/>
      <c r="AL27" s="192"/>
      <c r="AN27" s="193"/>
      <c r="AO27" s="193"/>
      <c r="AP27" s="193"/>
      <c r="AQ27" s="193"/>
      <c r="AR27" s="193"/>
      <c r="AS27" s="193"/>
      <c r="AT27" s="193"/>
      <c r="AU27" s="192"/>
      <c r="AV27" s="192"/>
      <c r="AW27" s="192"/>
      <c r="AX27" s="192"/>
    </row>
    <row r="28" spans="1:50" ht="16.5" customHeight="1" x14ac:dyDescent="0.2">
      <c r="A28" s="19"/>
      <c r="B28" s="17" t="s">
        <v>26</v>
      </c>
      <c r="C28" s="16" t="s">
        <v>275</v>
      </c>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I28" s="6"/>
      <c r="AJ28" s="195"/>
      <c r="AK28" s="192"/>
      <c r="AL28" s="192"/>
      <c r="AM28" s="26"/>
      <c r="AN28" s="192"/>
      <c r="AO28" s="192"/>
      <c r="AP28" s="192"/>
      <c r="AQ28" s="192"/>
      <c r="AR28" s="192"/>
      <c r="AS28" s="192"/>
      <c r="AT28" s="192"/>
      <c r="AU28" s="192"/>
      <c r="AV28" s="192"/>
      <c r="AW28" s="192"/>
      <c r="AX28" s="192"/>
    </row>
    <row r="29" spans="1:50" ht="16.5" customHeight="1" x14ac:dyDescent="0.2">
      <c r="A29" s="19"/>
      <c r="B29" s="17"/>
      <c r="C29" s="16" t="s">
        <v>276</v>
      </c>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I29" s="6"/>
      <c r="AJ29" s="195"/>
      <c r="AK29" s="192"/>
      <c r="AL29" s="192"/>
      <c r="AM29" s="193"/>
      <c r="AN29" s="192"/>
      <c r="AO29" s="192"/>
      <c r="AP29" s="192"/>
      <c r="AQ29" s="192"/>
      <c r="AR29" s="192"/>
      <c r="AS29" s="192"/>
      <c r="AT29" s="192"/>
      <c r="AU29" s="192"/>
      <c r="AV29" s="192"/>
      <c r="AW29" s="192"/>
      <c r="AX29" s="192"/>
    </row>
    <row r="30" spans="1:50" ht="16.5" customHeight="1" x14ac:dyDescent="0.2">
      <c r="A30" s="19"/>
      <c r="B30" s="17"/>
      <c r="C30" s="16" t="s">
        <v>277</v>
      </c>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I30" s="6"/>
      <c r="AJ30" s="195"/>
      <c r="AK30" s="192"/>
      <c r="AL30" s="192"/>
      <c r="AM30" s="192"/>
      <c r="AN30" s="192"/>
      <c r="AO30" s="192"/>
      <c r="AP30" s="192"/>
      <c r="AQ30" s="192"/>
      <c r="AR30" s="192"/>
      <c r="AS30" s="192"/>
      <c r="AT30" s="192"/>
      <c r="AU30" s="192"/>
      <c r="AV30" s="192"/>
      <c r="AW30" s="192"/>
      <c r="AX30" s="192"/>
    </row>
    <row r="31" spans="1:50" ht="16.5" customHeight="1" x14ac:dyDescent="0.2">
      <c r="A31" s="19"/>
      <c r="B31" s="17"/>
      <c r="C31" s="16" t="s">
        <v>278</v>
      </c>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I31" s="6"/>
      <c r="AJ31" s="195"/>
      <c r="AK31" s="192"/>
      <c r="AL31" s="192"/>
      <c r="AM31" s="192"/>
      <c r="AN31" s="192"/>
      <c r="AO31" s="192"/>
      <c r="AP31" s="192"/>
      <c r="AQ31" s="192"/>
      <c r="AR31" s="192"/>
      <c r="AS31" s="192"/>
      <c r="AT31" s="192"/>
      <c r="AU31" s="192"/>
      <c r="AV31" s="192"/>
      <c r="AW31" s="192"/>
      <c r="AX31" s="192"/>
    </row>
    <row r="32" spans="1:50" ht="16.5" customHeight="1" x14ac:dyDescent="0.2">
      <c r="A32" s="19"/>
      <c r="B32" s="17"/>
      <c r="C32" s="16" t="s">
        <v>279</v>
      </c>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I32" s="6"/>
      <c r="AJ32" s="195"/>
      <c r="AK32" s="192"/>
      <c r="AL32" s="192"/>
      <c r="AM32" s="192"/>
      <c r="AN32" s="192"/>
      <c r="AO32" s="192"/>
      <c r="AP32" s="192"/>
      <c r="AQ32" s="192"/>
      <c r="AR32" s="192"/>
      <c r="AS32" s="192"/>
      <c r="AT32" s="192"/>
      <c r="AU32" s="192"/>
      <c r="AV32" s="192"/>
      <c r="AW32" s="192"/>
      <c r="AX32" s="192"/>
    </row>
    <row r="33" spans="1:50" ht="16.5" customHeight="1" x14ac:dyDescent="0.2">
      <c r="A33" s="19"/>
      <c r="B33" s="17"/>
      <c r="C33" s="16" t="s">
        <v>280</v>
      </c>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I33" s="6"/>
      <c r="AJ33" s="195"/>
      <c r="AK33" s="192"/>
      <c r="AL33" s="192"/>
      <c r="AM33" s="192"/>
      <c r="AN33" s="192"/>
      <c r="AO33" s="192"/>
      <c r="AP33" s="192"/>
      <c r="AQ33" s="192"/>
      <c r="AR33" s="192"/>
      <c r="AS33" s="192"/>
      <c r="AT33" s="192"/>
      <c r="AU33" s="192"/>
      <c r="AV33" s="192"/>
      <c r="AW33" s="192"/>
      <c r="AX33" s="192"/>
    </row>
    <row r="34" spans="1:50" ht="16.5" customHeight="1" x14ac:dyDescent="0.2">
      <c r="A34" s="19"/>
      <c r="B34" s="17" t="s">
        <v>27</v>
      </c>
      <c r="C34" s="16" t="s">
        <v>281</v>
      </c>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I34" s="6"/>
      <c r="AJ34" s="195"/>
      <c r="AK34"/>
      <c r="AL34"/>
      <c r="AM34"/>
      <c r="AN34"/>
      <c r="AO34"/>
      <c r="AP34"/>
      <c r="AQ34"/>
      <c r="AR34"/>
      <c r="AS34"/>
      <c r="AT34"/>
      <c r="AU34"/>
      <c r="AV34"/>
      <c r="AW34"/>
      <c r="AX34"/>
    </row>
    <row r="35" spans="1:50" ht="16.5" customHeight="1" x14ac:dyDescent="0.2">
      <c r="A35" s="19"/>
      <c r="B35" s="17"/>
      <c r="C35" s="16" t="s">
        <v>282</v>
      </c>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I35" s="6"/>
      <c r="AJ35" s="197" t="str">
        <f>基本情報!B19</f>
        <v>佐世保</v>
      </c>
      <c r="AN35"/>
      <c r="AO35"/>
      <c r="AP35"/>
      <c r="AQ35"/>
      <c r="AR35"/>
      <c r="AS35"/>
      <c r="AT35"/>
      <c r="AU35"/>
      <c r="AV35"/>
      <c r="AW35"/>
      <c r="AX35"/>
    </row>
    <row r="36" spans="1:50" ht="16.5" customHeight="1" x14ac:dyDescent="0.2">
      <c r="A36" s="27"/>
      <c r="B36" s="17" t="s">
        <v>46</v>
      </c>
      <c r="C36" s="16" t="s">
        <v>283</v>
      </c>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I36" s="6"/>
      <c r="AJ36" s="198" t="str">
        <f>基本情報!B20</f>
        <v>500</v>
      </c>
      <c r="AK36"/>
      <c r="AL36"/>
      <c r="AM36"/>
      <c r="AN36"/>
      <c r="AO36"/>
      <c r="AP36"/>
      <c r="AQ36"/>
      <c r="AR36"/>
      <c r="AS36"/>
      <c r="AT36"/>
      <c r="AU36"/>
      <c r="AV36"/>
      <c r="AW36"/>
      <c r="AX36"/>
    </row>
    <row r="37" spans="1:50" ht="16.5" customHeight="1" x14ac:dyDescent="0.2">
      <c r="A37" s="27"/>
      <c r="B37" s="17"/>
      <c r="C37" s="16" t="s">
        <v>284</v>
      </c>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I37" s="6"/>
      <c r="AJ37" s="197" t="str">
        <f>基本情報!B21</f>
        <v>わ</v>
      </c>
    </row>
    <row r="38" spans="1:50" ht="16.5" customHeight="1" x14ac:dyDescent="0.2">
      <c r="A38" s="27"/>
      <c r="B38" s="17" t="s">
        <v>47</v>
      </c>
      <c r="C38" s="16" t="s">
        <v>305</v>
      </c>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I38" s="6"/>
      <c r="AJ38" s="197" t="str">
        <f>基本情報!B22</f>
        <v>12-34</v>
      </c>
    </row>
    <row r="39" spans="1:50" ht="16.5" customHeight="1" x14ac:dyDescent="0.2">
      <c r="A39" s="27"/>
      <c r="B39" s="17"/>
      <c r="C39" s="16" t="s">
        <v>79</v>
      </c>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I39" s="6"/>
      <c r="AJ39" s="179" t="s">
        <v>181</v>
      </c>
    </row>
    <row r="40" spans="1:50" ht="16.5" customHeight="1" x14ac:dyDescent="0.2">
      <c r="A40" s="28"/>
      <c r="B40" s="17" t="s">
        <v>48</v>
      </c>
      <c r="C40" s="16" t="s">
        <v>334</v>
      </c>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I40" s="6"/>
      <c r="AJ40" s="179" t="s">
        <v>182</v>
      </c>
    </row>
    <row r="41" spans="1:50" ht="16.5" customHeight="1" x14ac:dyDescent="0.2">
      <c r="A41" s="28"/>
      <c r="B41" s="17"/>
      <c r="C41" s="16" t="s">
        <v>335</v>
      </c>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I41" s="6"/>
      <c r="AJ41" s="202"/>
    </row>
    <row r="42" spans="1:50" ht="16.5" customHeight="1" x14ac:dyDescent="0.2">
      <c r="A42" s="28"/>
      <c r="B42" s="17" t="s">
        <v>64</v>
      </c>
      <c r="C42" s="16" t="s">
        <v>228</v>
      </c>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I42" s="6"/>
      <c r="AJ42" s="202"/>
    </row>
    <row r="43" spans="1:50" ht="16.5" customHeight="1" x14ac:dyDescent="0.2">
      <c r="A43" s="28"/>
      <c r="B43" s="17" t="s">
        <v>65</v>
      </c>
      <c r="C43" s="16" t="s">
        <v>80</v>
      </c>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I43" s="6"/>
      <c r="AJ43" s="181"/>
      <c r="AK43" s="201"/>
    </row>
    <row r="44" spans="1:50" ht="16.5" customHeight="1" x14ac:dyDescent="0.2">
      <c r="A44" s="28"/>
      <c r="B44" s="17"/>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I44" s="6"/>
      <c r="AJ44" s="179" t="str">
        <f>IF(AK20=AJ40,"抜→込","")</f>
        <v/>
      </c>
    </row>
    <row r="45" spans="1:50" ht="16.5" customHeight="1" x14ac:dyDescent="0.2">
      <c r="A45" s="29"/>
      <c r="B45" s="30"/>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8"/>
      <c r="AG45" s="8"/>
      <c r="AH45" s="8"/>
      <c r="AI45" s="9"/>
    </row>
    <row r="46" spans="1:50" ht="16.5" customHeight="1" x14ac:dyDescent="0.2">
      <c r="A46" s="17"/>
      <c r="B46" s="16"/>
      <c r="C46" s="16"/>
      <c r="D46" s="16"/>
      <c r="E46" s="16"/>
      <c r="F46" s="16"/>
      <c r="G46" s="16"/>
      <c r="H46" s="16"/>
      <c r="I46" s="16"/>
      <c r="J46" s="16"/>
      <c r="K46" s="16"/>
      <c r="L46" s="16"/>
      <c r="M46" s="16"/>
      <c r="N46" s="16"/>
      <c r="O46" s="16"/>
      <c r="P46" s="16"/>
      <c r="Q46" s="16"/>
      <c r="R46" s="16"/>
      <c r="S46" s="16"/>
      <c r="T46" s="16"/>
      <c r="U46" s="16"/>
      <c r="V46" s="16"/>
      <c r="W46" s="16"/>
      <c r="X46" s="16"/>
      <c r="Y46" s="16"/>
      <c r="Z46" s="702">
        <f>'P10.燃料代の確認申請書'!AN26</f>
        <v>265</v>
      </c>
      <c r="AA46" s="703"/>
      <c r="AB46" s="16"/>
      <c r="AC46" s="702">
        <f>'P10.燃料代の確認申請書'!AL21</f>
        <v>165</v>
      </c>
      <c r="AD46" s="703"/>
      <c r="AE46" s="244" t="str">
        <f>'P10.燃料代の確認申請書'!AJ46</f>
        <v>込</v>
      </c>
      <c r="AF46" s="685">
        <f>'P10.燃料代の確認申請書'!AO26</f>
        <v>43725</v>
      </c>
      <c r="AG46" s="686"/>
      <c r="AH46" s="686"/>
      <c r="AI46" s="245" t="str">
        <f>'P10.燃料代の確認申請書'!AM18</f>
        <v>維持</v>
      </c>
    </row>
    <row r="47" spans="1:50" ht="16.5" customHeight="1" x14ac:dyDescent="0.2">
      <c r="A47" s="16"/>
      <c r="B47" s="16"/>
    </row>
  </sheetData>
  <sheetProtection selectLockedCells="1"/>
  <mergeCells count="54">
    <mergeCell ref="B15:S17"/>
    <mergeCell ref="K25:L25"/>
    <mergeCell ref="N25:P25"/>
    <mergeCell ref="Q25:U25"/>
    <mergeCell ref="B19:G19"/>
    <mergeCell ref="H18:P18"/>
    <mergeCell ref="H19:P19"/>
    <mergeCell ref="H20:P20"/>
    <mergeCell ref="Q19:V19"/>
    <mergeCell ref="B21:G21"/>
    <mergeCell ref="B22:G22"/>
    <mergeCell ref="H21:J21"/>
    <mergeCell ref="K21:L21"/>
    <mergeCell ref="N21:P21"/>
    <mergeCell ref="B23:G23"/>
    <mergeCell ref="Q24:U24"/>
    <mergeCell ref="A4:AI4"/>
    <mergeCell ref="E8:F8"/>
    <mergeCell ref="H8:I8"/>
    <mergeCell ref="K8:L8"/>
    <mergeCell ref="W11:AC11"/>
    <mergeCell ref="B24:G24"/>
    <mergeCell ref="K23:L23"/>
    <mergeCell ref="N23:P23"/>
    <mergeCell ref="H22:J22"/>
    <mergeCell ref="H23:J23"/>
    <mergeCell ref="H24:J24"/>
    <mergeCell ref="B25:G25"/>
    <mergeCell ref="AC46:AD46"/>
    <mergeCell ref="Z46:AA46"/>
    <mergeCell ref="T15:AH15"/>
    <mergeCell ref="T16:AH16"/>
    <mergeCell ref="T17:AH17"/>
    <mergeCell ref="W25:AA25"/>
    <mergeCell ref="AC21:AH21"/>
    <mergeCell ref="AC22:AH22"/>
    <mergeCell ref="AC23:AH23"/>
    <mergeCell ref="AC24:AH24"/>
    <mergeCell ref="AC25:AH25"/>
    <mergeCell ref="W21:AA21"/>
    <mergeCell ref="W22:AA22"/>
    <mergeCell ref="W23:AA23"/>
    <mergeCell ref="K24:L24"/>
    <mergeCell ref="AF46:AH46"/>
    <mergeCell ref="Q21:U21"/>
    <mergeCell ref="H25:J25"/>
    <mergeCell ref="W24:AA24"/>
    <mergeCell ref="W19:AB19"/>
    <mergeCell ref="AC19:AH19"/>
    <mergeCell ref="Q23:U23"/>
    <mergeCell ref="Q22:U22"/>
    <mergeCell ref="N24:P24"/>
    <mergeCell ref="K22:L22"/>
    <mergeCell ref="N22:P22"/>
  </mergeCells>
  <phoneticPr fontId="1"/>
  <conditionalFormatting sqref="K8:L8">
    <cfRule type="containsBlanks" dxfId="9" priority="1">
      <formula>LEN(TRIM(K8))=0</formula>
    </cfRule>
    <cfRule type="containsBlanks" dxfId="8" priority="2">
      <formula>LEN(TRIM(K8))=0</formula>
    </cfRule>
  </conditionalFormatting>
  <pageMargins left="0.9055118110236221" right="0.51181102362204722" top="1.1417322834645669" bottom="0.15748031496062992" header="0.31496062992125984" footer="0.31496062992125984"/>
  <pageSetup paperSize="9" scale="90" orientation="portrait" r:id="rId1"/>
  <headerFooter>
    <oddHeader>&amp;L
&amp;"-,太字"&amp;14① 選挙運動用自動車&amp;"-,標準"&amp;11　「その他の契約」を締結したとき
　　選挙運動用自動車使用証明書（燃料）&amp;R【様式記載例及び契約書作成例】</oddHeader>
    <oddFooter>&amp;C&amp;12 12</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sheetPr>
  <dimension ref="A1:AK46"/>
  <sheetViews>
    <sheetView showGridLines="0" showZeros="0" tabSelected="1" view="pageBreakPreview" topLeftCell="A12" zoomScaleNormal="100" zoomScaleSheetLayoutView="100" workbookViewId="0">
      <selection activeCell="AP12" sqref="AP12"/>
    </sheetView>
  </sheetViews>
  <sheetFormatPr defaultColWidth="2.6328125" defaultRowHeight="13" x14ac:dyDescent="0.2"/>
  <cols>
    <col min="1" max="1" width="2.6328125" style="1" customWidth="1"/>
    <col min="2" max="6" width="2.6328125" style="1"/>
    <col min="7" max="7" width="3.453125" style="1" bestFit="1" customWidth="1"/>
    <col min="8" max="15" width="2.6328125" style="1"/>
    <col min="16" max="16" width="3" style="1" customWidth="1"/>
    <col min="17" max="16384" width="2.6328125" style="1"/>
  </cols>
  <sheetData>
    <row r="1" spans="1:37" ht="20.25" customHeight="1" x14ac:dyDescent="0.2">
      <c r="A1" s="1" t="s">
        <v>262</v>
      </c>
      <c r="F1" s="1" t="s">
        <v>81</v>
      </c>
      <c r="AK1" s="179" t="s">
        <v>201</v>
      </c>
    </row>
    <row r="2" spans="1:37" ht="20.25" customHeight="1" x14ac:dyDescent="0.2">
      <c r="A2" s="1" t="s">
        <v>292</v>
      </c>
    </row>
    <row r="3" spans="1:37" ht="12.75" customHeight="1" x14ac:dyDescent="0.2">
      <c r="A3" s="3"/>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5"/>
    </row>
    <row r="4" spans="1:37" ht="20.25" customHeight="1" x14ac:dyDescent="0.2">
      <c r="A4" s="638" t="s">
        <v>82</v>
      </c>
      <c r="B4" s="445"/>
      <c r="C4" s="445"/>
      <c r="D4" s="445"/>
      <c r="E4" s="445"/>
      <c r="F4" s="445"/>
      <c r="G4" s="445"/>
      <c r="H4" s="445"/>
      <c r="I4" s="445"/>
      <c r="J4" s="445"/>
      <c r="K4" s="445"/>
      <c r="L4" s="445"/>
      <c r="M4" s="445"/>
      <c r="N4" s="445"/>
      <c r="O4" s="445"/>
      <c r="P4" s="445"/>
      <c r="Q4" s="445"/>
      <c r="R4" s="445"/>
      <c r="S4" s="445"/>
      <c r="T4" s="445"/>
      <c r="U4" s="445"/>
      <c r="V4" s="445"/>
      <c r="W4" s="445"/>
      <c r="X4" s="445"/>
      <c r="Y4" s="445"/>
      <c r="Z4" s="445"/>
      <c r="AA4" s="445"/>
      <c r="AB4" s="445"/>
      <c r="AC4" s="445"/>
      <c r="AD4" s="445"/>
      <c r="AE4" s="445"/>
      <c r="AF4" s="445"/>
      <c r="AG4" s="551"/>
      <c r="AH4" s="551"/>
      <c r="AI4" s="639"/>
    </row>
    <row r="5" spans="1:37" ht="12.75" customHeight="1" x14ac:dyDescent="0.2">
      <c r="A5" s="19"/>
      <c r="AI5" s="6"/>
    </row>
    <row r="6" spans="1:37" ht="20.25" customHeight="1" x14ac:dyDescent="0.2">
      <c r="A6" s="19"/>
      <c r="B6" s="25" t="s">
        <v>83</v>
      </c>
      <c r="AI6" s="6"/>
    </row>
    <row r="7" spans="1:37" ht="20.25" customHeight="1" x14ac:dyDescent="0.2">
      <c r="A7" s="19"/>
      <c r="AI7" s="6"/>
    </row>
    <row r="8" spans="1:37" ht="20.25" customHeight="1" x14ac:dyDescent="0.2">
      <c r="A8" s="19"/>
      <c r="C8" s="1" t="s">
        <v>231</v>
      </c>
      <c r="E8" s="549" t="s">
        <v>124</v>
      </c>
      <c r="F8" s="550"/>
      <c r="G8" s="1" t="s">
        <v>5</v>
      </c>
      <c r="H8" s="549" t="s">
        <v>346</v>
      </c>
      <c r="I8" s="550"/>
      <c r="J8" s="1" t="s">
        <v>3</v>
      </c>
      <c r="K8" s="493" t="s">
        <v>343</v>
      </c>
      <c r="L8" s="494"/>
      <c r="M8" s="1" t="s">
        <v>4</v>
      </c>
      <c r="AI8" s="6"/>
      <c r="AK8" s="18" t="str">
        <f>IF(E8="",AK1,IF(H8="",AK1,IF(K8="",AK1,"")))</f>
        <v/>
      </c>
    </row>
    <row r="9" spans="1:37" ht="20.25" customHeight="1" x14ac:dyDescent="0.2">
      <c r="A9" s="19"/>
      <c r="W9" s="2" t="s">
        <v>347</v>
      </c>
      <c r="Y9" s="25" t="str">
        <f>基本情報!B8</f>
        <v>波佐見町議会議員一般選挙</v>
      </c>
      <c r="AH9" s="2"/>
      <c r="AI9" s="6"/>
    </row>
    <row r="10" spans="1:37" ht="6" customHeight="1" x14ac:dyDescent="0.2">
      <c r="A10" s="19"/>
      <c r="AI10" s="6"/>
    </row>
    <row r="11" spans="1:37" ht="20.25" customHeight="1" x14ac:dyDescent="0.2">
      <c r="A11" s="19"/>
      <c r="T11" s="26"/>
      <c r="U11" s="2" t="s">
        <v>174</v>
      </c>
      <c r="W11" s="342" t="str">
        <f>基本情報!B10</f>
        <v>波佐見　太郎</v>
      </c>
      <c r="X11" s="342"/>
      <c r="Y11" s="342"/>
      <c r="Z11" s="342"/>
      <c r="AA11" s="342"/>
      <c r="AB11" s="342"/>
      <c r="AC11" s="342"/>
      <c r="AF11" s="26"/>
      <c r="AI11" s="6"/>
      <c r="AJ11" s="18"/>
      <c r="AK11" s="18"/>
    </row>
    <row r="12" spans="1:37" ht="7.5" customHeight="1" x14ac:dyDescent="0.2">
      <c r="A12" s="19"/>
      <c r="AI12" s="6"/>
    </row>
    <row r="13" spans="1:37" ht="20.25" customHeight="1" x14ac:dyDescent="0.2">
      <c r="A13" s="19"/>
      <c r="Q13" s="1" t="s">
        <v>7</v>
      </c>
      <c r="AI13" s="6"/>
    </row>
    <row r="14" spans="1:37" ht="7.5" customHeight="1" thickBot="1" x14ac:dyDescent="0.25">
      <c r="A14" s="19"/>
      <c r="AI14" s="6"/>
    </row>
    <row r="15" spans="1:37" ht="18" customHeight="1" x14ac:dyDescent="0.2">
      <c r="A15" s="19"/>
      <c r="B15" s="738" t="s">
        <v>84</v>
      </c>
      <c r="C15" s="739"/>
      <c r="D15" s="739"/>
      <c r="E15" s="739"/>
      <c r="F15" s="739"/>
      <c r="G15" s="739"/>
      <c r="H15" s="739"/>
      <c r="I15" s="739"/>
      <c r="J15" s="739"/>
      <c r="K15" s="739"/>
      <c r="L15" s="740"/>
      <c r="M15" s="36"/>
      <c r="N15" s="742" t="str">
        <f>基本情報!B32</f>
        <v>波佐見町○○郷１２３番地１</v>
      </c>
      <c r="O15" s="705"/>
      <c r="P15" s="705"/>
      <c r="Q15" s="705"/>
      <c r="R15" s="705"/>
      <c r="S15" s="705"/>
      <c r="T15" s="705"/>
      <c r="U15" s="705"/>
      <c r="V15" s="705"/>
      <c r="W15" s="705"/>
      <c r="X15" s="705"/>
      <c r="Y15" s="705"/>
      <c r="Z15" s="705"/>
      <c r="AA15" s="705"/>
      <c r="AB15" s="705"/>
      <c r="AC15" s="705"/>
      <c r="AD15" s="705"/>
      <c r="AE15" s="705"/>
      <c r="AF15" s="705"/>
      <c r="AG15" s="705"/>
      <c r="AH15" s="706"/>
      <c r="AI15" s="6"/>
    </row>
    <row r="16" spans="1:37" ht="18" customHeight="1" x14ac:dyDescent="0.2">
      <c r="A16" s="19"/>
      <c r="B16" s="741"/>
      <c r="C16" s="487"/>
      <c r="D16" s="487"/>
      <c r="E16" s="487"/>
      <c r="F16" s="487"/>
      <c r="G16" s="487"/>
      <c r="H16" s="487"/>
      <c r="I16" s="487"/>
      <c r="J16" s="487"/>
      <c r="K16" s="487"/>
      <c r="L16" s="404"/>
      <c r="M16" s="7"/>
      <c r="N16" s="661" t="str">
        <f>基本情報!B33</f>
        <v>乙川　二郎</v>
      </c>
      <c r="O16" s="662"/>
      <c r="P16" s="662"/>
      <c r="Q16" s="662"/>
      <c r="R16" s="662"/>
      <c r="S16" s="662"/>
      <c r="T16" s="662"/>
      <c r="U16" s="662"/>
      <c r="V16" s="662"/>
      <c r="W16" s="662"/>
      <c r="X16" s="662"/>
      <c r="Y16" s="662"/>
      <c r="Z16" s="662"/>
      <c r="AA16" s="662"/>
      <c r="AB16" s="662"/>
      <c r="AC16" s="662"/>
      <c r="AD16" s="662"/>
      <c r="AE16" s="662"/>
      <c r="AF16" s="662"/>
      <c r="AG16" s="662"/>
      <c r="AH16" s="663"/>
      <c r="AI16" s="6"/>
    </row>
    <row r="17" spans="1:37" ht="18" customHeight="1" x14ac:dyDescent="0.2">
      <c r="A17" s="19"/>
      <c r="B17" s="735" t="s">
        <v>85</v>
      </c>
      <c r="C17" s="579"/>
      <c r="D17" s="579"/>
      <c r="E17" s="579"/>
      <c r="F17" s="579"/>
      <c r="G17" s="579"/>
      <c r="H17" s="579"/>
      <c r="I17" s="579"/>
      <c r="J17" s="579"/>
      <c r="K17" s="579"/>
      <c r="L17" s="580"/>
      <c r="M17" s="736" t="s">
        <v>86</v>
      </c>
      <c r="N17" s="579"/>
      <c r="O17" s="579"/>
      <c r="P17" s="579"/>
      <c r="Q17" s="579"/>
      <c r="R17" s="579"/>
      <c r="S17" s="579"/>
      <c r="T17" s="579"/>
      <c r="U17" s="579"/>
      <c r="V17" s="579"/>
      <c r="W17" s="580"/>
      <c r="X17" s="736" t="s">
        <v>44</v>
      </c>
      <c r="Y17" s="579"/>
      <c r="Z17" s="579"/>
      <c r="AA17" s="579"/>
      <c r="AB17" s="579"/>
      <c r="AC17" s="579"/>
      <c r="AD17" s="579"/>
      <c r="AE17" s="579"/>
      <c r="AF17" s="579"/>
      <c r="AG17" s="579"/>
      <c r="AH17" s="737"/>
      <c r="AI17" s="6"/>
    </row>
    <row r="18" spans="1:37" ht="16.5" customHeight="1" x14ac:dyDescent="0.2">
      <c r="A18" s="19"/>
      <c r="B18" s="743" t="s">
        <v>231</v>
      </c>
      <c r="C18" s="744"/>
      <c r="D18" s="746" t="str">
        <f>基本情報!C36</f>
        <v>６</v>
      </c>
      <c r="E18" s="747"/>
      <c r="F18" s="748" t="s">
        <v>166</v>
      </c>
      <c r="G18" s="746" t="str">
        <f>基本情報!E36</f>
        <v>１０</v>
      </c>
      <c r="H18" s="748" t="s">
        <v>167</v>
      </c>
      <c r="I18" s="746" t="str">
        <f>基本情報!G36</f>
        <v>１</v>
      </c>
      <c r="J18" s="747"/>
      <c r="K18" s="748" t="s">
        <v>4</v>
      </c>
      <c r="L18" s="776" t="s">
        <v>168</v>
      </c>
      <c r="M18" s="761" t="str">
        <f>基本情報!F39</f>
        <v/>
      </c>
      <c r="N18" s="762"/>
      <c r="O18" s="762"/>
      <c r="P18" s="762"/>
      <c r="Q18" s="762"/>
      <c r="R18" s="762"/>
      <c r="S18" s="762"/>
      <c r="T18" s="762"/>
      <c r="U18" s="762"/>
      <c r="V18" s="762"/>
      <c r="W18" s="767" t="s">
        <v>37</v>
      </c>
      <c r="X18" s="775" t="s">
        <v>349</v>
      </c>
      <c r="Y18" s="775"/>
      <c r="Z18" s="775"/>
      <c r="AA18" s="775"/>
      <c r="AB18" s="775"/>
      <c r="AC18" s="775" t="s">
        <v>353</v>
      </c>
      <c r="AD18" s="775"/>
      <c r="AE18" s="775"/>
      <c r="AF18" s="775"/>
      <c r="AG18" s="775"/>
      <c r="AH18" s="177"/>
      <c r="AI18" s="6"/>
      <c r="AK18" s="179" t="s">
        <v>349</v>
      </c>
    </row>
    <row r="19" spans="1:37" ht="16.5" customHeight="1" x14ac:dyDescent="0.2">
      <c r="A19" s="19"/>
      <c r="B19" s="490"/>
      <c r="C19" s="745"/>
      <c r="D19" s="342"/>
      <c r="E19" s="342"/>
      <c r="F19" s="745"/>
      <c r="G19" s="342"/>
      <c r="H19" s="745"/>
      <c r="I19" s="342"/>
      <c r="J19" s="342"/>
      <c r="K19" s="745"/>
      <c r="L19" s="777"/>
      <c r="M19" s="763"/>
      <c r="N19" s="764"/>
      <c r="O19" s="764"/>
      <c r="P19" s="764"/>
      <c r="Q19" s="764"/>
      <c r="R19" s="764"/>
      <c r="S19" s="764"/>
      <c r="T19" s="764"/>
      <c r="U19" s="764"/>
      <c r="V19" s="764"/>
      <c r="W19" s="768"/>
      <c r="X19" s="775" t="s">
        <v>350</v>
      </c>
      <c r="Y19" s="775"/>
      <c r="Z19" s="775"/>
      <c r="AA19" s="775"/>
      <c r="AB19" s="775"/>
      <c r="AC19" s="775"/>
      <c r="AD19" s="775"/>
      <c r="AE19" s="775"/>
      <c r="AF19" s="775"/>
      <c r="AG19" s="775"/>
      <c r="AH19" s="177"/>
      <c r="AI19" s="6"/>
      <c r="AK19" s="179" t="s">
        <v>350</v>
      </c>
    </row>
    <row r="20" spans="1:37" ht="16.5" customHeight="1" x14ac:dyDescent="0.2">
      <c r="A20" s="19"/>
      <c r="B20" s="770" t="s">
        <v>231</v>
      </c>
      <c r="C20" s="745"/>
      <c r="D20" s="493" t="str">
        <f>基本情報!C37</f>
        <v>６</v>
      </c>
      <c r="E20" s="342"/>
      <c r="F20" s="773" t="s">
        <v>166</v>
      </c>
      <c r="G20" s="493" t="str">
        <f>基本情報!E37</f>
        <v>１０</v>
      </c>
      <c r="H20" s="773" t="s">
        <v>167</v>
      </c>
      <c r="I20" s="493" t="str">
        <f>基本情報!G37</f>
        <v>６</v>
      </c>
      <c r="J20" s="342"/>
      <c r="K20" s="773" t="s">
        <v>4</v>
      </c>
      <c r="L20" s="774"/>
      <c r="M20" s="763"/>
      <c r="N20" s="764"/>
      <c r="O20" s="764"/>
      <c r="P20" s="764"/>
      <c r="Q20" s="764"/>
      <c r="R20" s="764"/>
      <c r="S20" s="764"/>
      <c r="T20" s="764"/>
      <c r="U20" s="764"/>
      <c r="V20" s="764"/>
      <c r="W20" s="768"/>
      <c r="X20" s="775" t="s">
        <v>351</v>
      </c>
      <c r="Y20" s="775"/>
      <c r="Z20" s="775"/>
      <c r="AA20" s="775"/>
      <c r="AB20" s="775"/>
      <c r="AC20" s="775"/>
      <c r="AD20" s="775"/>
      <c r="AE20" s="775"/>
      <c r="AF20" s="775"/>
      <c r="AG20" s="775"/>
      <c r="AH20" s="177"/>
      <c r="AI20" s="6"/>
      <c r="AK20" s="179" t="s">
        <v>351</v>
      </c>
    </row>
    <row r="21" spans="1:37" ht="16.5" customHeight="1" x14ac:dyDescent="0.2">
      <c r="A21" s="19"/>
      <c r="B21" s="771"/>
      <c r="C21" s="772"/>
      <c r="D21" s="662"/>
      <c r="E21" s="662"/>
      <c r="F21" s="772"/>
      <c r="G21" s="662"/>
      <c r="H21" s="772"/>
      <c r="I21" s="662"/>
      <c r="J21" s="662"/>
      <c r="K21" s="772"/>
      <c r="L21" s="500"/>
      <c r="M21" s="765"/>
      <c r="N21" s="766"/>
      <c r="O21" s="766"/>
      <c r="P21" s="766"/>
      <c r="Q21" s="766"/>
      <c r="R21" s="766"/>
      <c r="S21" s="766"/>
      <c r="T21" s="766"/>
      <c r="U21" s="766"/>
      <c r="V21" s="766"/>
      <c r="W21" s="769"/>
      <c r="X21" s="775" t="s">
        <v>352</v>
      </c>
      <c r="Y21" s="775"/>
      <c r="Z21" s="775"/>
      <c r="AA21" s="775"/>
      <c r="AB21" s="775"/>
      <c r="AC21" s="733"/>
      <c r="AD21" s="587"/>
      <c r="AE21" s="587"/>
      <c r="AF21" s="587"/>
      <c r="AG21" s="587"/>
      <c r="AH21" s="177"/>
      <c r="AI21" s="6"/>
      <c r="AK21" s="179" t="s">
        <v>352</v>
      </c>
    </row>
    <row r="22" spans="1:37" ht="16.5" customHeight="1" x14ac:dyDescent="0.2">
      <c r="A22" s="19"/>
      <c r="B22" s="743"/>
      <c r="C22" s="748"/>
      <c r="D22" s="779"/>
      <c r="E22" s="748"/>
      <c r="F22" s="748"/>
      <c r="G22" s="779"/>
      <c r="H22" s="748"/>
      <c r="I22" s="779"/>
      <c r="J22" s="748"/>
      <c r="K22" s="748"/>
      <c r="L22" s="776"/>
      <c r="M22" s="749"/>
      <c r="N22" s="750"/>
      <c r="O22" s="750"/>
      <c r="P22" s="750"/>
      <c r="Q22" s="750"/>
      <c r="R22" s="750"/>
      <c r="S22" s="750"/>
      <c r="T22" s="750"/>
      <c r="U22" s="750"/>
      <c r="V22" s="750"/>
      <c r="W22" s="755"/>
      <c r="X22" s="733"/>
      <c r="Y22" s="587"/>
      <c r="Z22" s="587"/>
      <c r="AA22" s="587"/>
      <c r="AB22" s="587"/>
      <c r="AC22" s="733"/>
      <c r="AD22" s="587"/>
      <c r="AE22" s="587"/>
      <c r="AF22" s="587"/>
      <c r="AG22" s="587"/>
      <c r="AH22" s="177"/>
      <c r="AI22" s="6"/>
      <c r="AK22" s="179" t="s">
        <v>353</v>
      </c>
    </row>
    <row r="23" spans="1:37" ht="16.5" customHeight="1" x14ac:dyDescent="0.2">
      <c r="A23" s="19"/>
      <c r="B23" s="778"/>
      <c r="C23" s="773"/>
      <c r="D23" s="773"/>
      <c r="E23" s="773"/>
      <c r="F23" s="773"/>
      <c r="G23" s="773"/>
      <c r="H23" s="773"/>
      <c r="I23" s="773"/>
      <c r="J23" s="773"/>
      <c r="K23" s="773"/>
      <c r="L23" s="780"/>
      <c r="M23" s="751"/>
      <c r="N23" s="752"/>
      <c r="O23" s="752"/>
      <c r="P23" s="752"/>
      <c r="Q23" s="752"/>
      <c r="R23" s="752"/>
      <c r="S23" s="752"/>
      <c r="T23" s="752"/>
      <c r="U23" s="752"/>
      <c r="V23" s="752"/>
      <c r="W23" s="756"/>
      <c r="X23" s="733"/>
      <c r="Y23" s="587"/>
      <c r="Z23" s="587"/>
      <c r="AA23" s="587"/>
      <c r="AB23" s="587"/>
      <c r="AC23" s="733"/>
      <c r="AD23" s="587"/>
      <c r="AE23" s="587"/>
      <c r="AF23" s="587"/>
      <c r="AG23" s="587"/>
      <c r="AH23" s="177"/>
      <c r="AI23" s="6"/>
      <c r="AK23" s="179"/>
    </row>
    <row r="24" spans="1:37" ht="16.5" customHeight="1" x14ac:dyDescent="0.2">
      <c r="A24" s="19"/>
      <c r="B24" s="770"/>
      <c r="C24" s="773"/>
      <c r="D24" s="783"/>
      <c r="E24" s="773"/>
      <c r="F24" s="773"/>
      <c r="G24" s="783"/>
      <c r="H24" s="773"/>
      <c r="I24" s="783"/>
      <c r="J24" s="773"/>
      <c r="K24" s="773"/>
      <c r="L24" s="774"/>
      <c r="M24" s="751"/>
      <c r="N24" s="752"/>
      <c r="O24" s="752"/>
      <c r="P24" s="752"/>
      <c r="Q24" s="752"/>
      <c r="R24" s="752"/>
      <c r="S24" s="752"/>
      <c r="T24" s="752"/>
      <c r="U24" s="752"/>
      <c r="V24" s="752"/>
      <c r="W24" s="756"/>
      <c r="X24" s="733"/>
      <c r="Y24" s="587"/>
      <c r="Z24" s="587"/>
      <c r="AA24" s="587"/>
      <c r="AB24" s="587"/>
      <c r="AC24" s="733"/>
      <c r="AD24" s="587"/>
      <c r="AE24" s="587"/>
      <c r="AF24" s="587"/>
      <c r="AG24" s="587"/>
      <c r="AH24" s="177"/>
      <c r="AI24" s="6"/>
      <c r="AK24" s="179"/>
    </row>
    <row r="25" spans="1:37" ht="16.5" customHeight="1" x14ac:dyDescent="0.2">
      <c r="A25" s="19"/>
      <c r="B25" s="781"/>
      <c r="C25" s="782"/>
      <c r="D25" s="782"/>
      <c r="E25" s="782"/>
      <c r="F25" s="782"/>
      <c r="G25" s="782"/>
      <c r="H25" s="782"/>
      <c r="I25" s="782"/>
      <c r="J25" s="782"/>
      <c r="K25" s="782"/>
      <c r="L25" s="784"/>
      <c r="M25" s="758"/>
      <c r="N25" s="759"/>
      <c r="O25" s="759"/>
      <c r="P25" s="759"/>
      <c r="Q25" s="759"/>
      <c r="R25" s="759"/>
      <c r="S25" s="759"/>
      <c r="T25" s="759"/>
      <c r="U25" s="759"/>
      <c r="V25" s="759"/>
      <c r="W25" s="760"/>
      <c r="X25" s="733"/>
      <c r="Y25" s="587"/>
      <c r="Z25" s="587"/>
      <c r="AA25" s="587"/>
      <c r="AB25" s="587"/>
      <c r="AC25" s="733"/>
      <c r="AD25" s="587"/>
      <c r="AE25" s="587"/>
      <c r="AF25" s="587"/>
      <c r="AG25" s="587"/>
      <c r="AH25" s="177"/>
      <c r="AI25" s="6"/>
    </row>
    <row r="26" spans="1:37" ht="16.5" customHeight="1" x14ac:dyDescent="0.2">
      <c r="A26" s="19"/>
      <c r="B26" s="743"/>
      <c r="C26" s="748"/>
      <c r="D26" s="779"/>
      <c r="E26" s="748"/>
      <c r="F26" s="748"/>
      <c r="G26" s="779"/>
      <c r="H26" s="748"/>
      <c r="I26" s="779"/>
      <c r="J26" s="748"/>
      <c r="K26" s="748"/>
      <c r="L26" s="776"/>
      <c r="M26" s="749"/>
      <c r="N26" s="750"/>
      <c r="O26" s="750"/>
      <c r="P26" s="750"/>
      <c r="Q26" s="750"/>
      <c r="R26" s="750"/>
      <c r="S26" s="750"/>
      <c r="T26" s="750"/>
      <c r="U26" s="750"/>
      <c r="V26" s="750"/>
      <c r="W26" s="755"/>
      <c r="X26" s="733"/>
      <c r="Y26" s="587"/>
      <c r="Z26" s="587"/>
      <c r="AA26" s="587"/>
      <c r="AB26" s="587"/>
      <c r="AC26" s="733"/>
      <c r="AD26" s="587"/>
      <c r="AE26" s="587"/>
      <c r="AF26" s="587"/>
      <c r="AG26" s="587"/>
      <c r="AH26" s="177"/>
      <c r="AI26" s="6"/>
    </row>
    <row r="27" spans="1:37" ht="16.5" customHeight="1" x14ac:dyDescent="0.2">
      <c r="A27" s="19"/>
      <c r="B27" s="778"/>
      <c r="C27" s="773"/>
      <c r="D27" s="773"/>
      <c r="E27" s="773"/>
      <c r="F27" s="773"/>
      <c r="G27" s="773"/>
      <c r="H27" s="773"/>
      <c r="I27" s="773"/>
      <c r="J27" s="773"/>
      <c r="K27" s="773"/>
      <c r="L27" s="780"/>
      <c r="M27" s="751"/>
      <c r="N27" s="752"/>
      <c r="O27" s="752"/>
      <c r="P27" s="752"/>
      <c r="Q27" s="752"/>
      <c r="R27" s="752"/>
      <c r="S27" s="752"/>
      <c r="T27" s="752"/>
      <c r="U27" s="752"/>
      <c r="V27" s="752"/>
      <c r="W27" s="756"/>
      <c r="X27" s="733"/>
      <c r="Y27" s="587"/>
      <c r="Z27" s="587"/>
      <c r="AA27" s="587"/>
      <c r="AB27" s="587"/>
      <c r="AC27" s="733"/>
      <c r="AD27" s="587"/>
      <c r="AE27" s="587"/>
      <c r="AF27" s="587"/>
      <c r="AG27" s="587"/>
      <c r="AH27" s="177"/>
      <c r="AI27" s="6"/>
    </row>
    <row r="28" spans="1:37" ht="16.5" customHeight="1" x14ac:dyDescent="0.2">
      <c r="A28" s="19"/>
      <c r="B28" s="770"/>
      <c r="C28" s="773"/>
      <c r="D28" s="783"/>
      <c r="E28" s="773"/>
      <c r="F28" s="773"/>
      <c r="G28" s="783"/>
      <c r="H28" s="773"/>
      <c r="I28" s="783"/>
      <c r="J28" s="773"/>
      <c r="K28" s="773"/>
      <c r="L28" s="774"/>
      <c r="M28" s="751"/>
      <c r="N28" s="752"/>
      <c r="O28" s="752"/>
      <c r="P28" s="752"/>
      <c r="Q28" s="752"/>
      <c r="R28" s="752"/>
      <c r="S28" s="752"/>
      <c r="T28" s="752"/>
      <c r="U28" s="752"/>
      <c r="V28" s="752"/>
      <c r="W28" s="756"/>
      <c r="X28" s="733"/>
      <c r="Y28" s="587"/>
      <c r="Z28" s="587"/>
      <c r="AA28" s="587"/>
      <c r="AB28" s="587"/>
      <c r="AC28" s="733"/>
      <c r="AD28" s="587"/>
      <c r="AE28" s="587"/>
      <c r="AF28" s="587"/>
      <c r="AG28" s="587"/>
      <c r="AH28" s="177"/>
      <c r="AI28" s="6"/>
    </row>
    <row r="29" spans="1:37" ht="16.5" customHeight="1" thickBot="1" x14ac:dyDescent="0.25">
      <c r="A29" s="19"/>
      <c r="B29" s="786"/>
      <c r="C29" s="734"/>
      <c r="D29" s="734"/>
      <c r="E29" s="734"/>
      <c r="F29" s="734"/>
      <c r="G29" s="734"/>
      <c r="H29" s="734"/>
      <c r="I29" s="734"/>
      <c r="J29" s="734"/>
      <c r="K29" s="734"/>
      <c r="L29" s="785"/>
      <c r="M29" s="753"/>
      <c r="N29" s="754"/>
      <c r="O29" s="754"/>
      <c r="P29" s="754"/>
      <c r="Q29" s="754"/>
      <c r="R29" s="754"/>
      <c r="S29" s="754"/>
      <c r="T29" s="754"/>
      <c r="U29" s="754"/>
      <c r="V29" s="754"/>
      <c r="W29" s="757"/>
      <c r="X29" s="734"/>
      <c r="Y29" s="594"/>
      <c r="Z29" s="594"/>
      <c r="AA29" s="594"/>
      <c r="AB29" s="594"/>
      <c r="AC29" s="734"/>
      <c r="AD29" s="594"/>
      <c r="AE29" s="594"/>
      <c r="AF29" s="594"/>
      <c r="AG29" s="594"/>
      <c r="AH29" s="178"/>
      <c r="AI29" s="6"/>
    </row>
    <row r="30" spans="1:37" ht="8.25" customHeight="1" x14ac:dyDescent="0.2">
      <c r="A30" s="19"/>
      <c r="AI30" s="6"/>
    </row>
    <row r="31" spans="1:37" ht="16.5" customHeight="1" x14ac:dyDescent="0.2">
      <c r="A31" s="27" t="s">
        <v>68</v>
      </c>
      <c r="B31" s="16"/>
      <c r="AI31" s="6"/>
    </row>
    <row r="32" spans="1:37" ht="16.5" customHeight="1" x14ac:dyDescent="0.2">
      <c r="A32" s="19"/>
      <c r="B32" s="37" t="s">
        <v>26</v>
      </c>
      <c r="C32" s="24" t="s">
        <v>285</v>
      </c>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I32" s="6"/>
    </row>
    <row r="33" spans="1:35" ht="16.5" customHeight="1" x14ac:dyDescent="0.2">
      <c r="A33" s="19"/>
      <c r="B33" s="37"/>
      <c r="C33" s="24" t="s">
        <v>286</v>
      </c>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I33" s="6"/>
    </row>
    <row r="34" spans="1:35" ht="16.5" customHeight="1" x14ac:dyDescent="0.2">
      <c r="A34" s="19"/>
      <c r="B34" s="37" t="s">
        <v>27</v>
      </c>
      <c r="C34" s="24" t="s">
        <v>287</v>
      </c>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I34" s="6"/>
    </row>
    <row r="35" spans="1:35" ht="16.5" customHeight="1" x14ac:dyDescent="0.2">
      <c r="A35" s="19"/>
      <c r="B35" s="37"/>
      <c r="C35" s="24" t="s">
        <v>286</v>
      </c>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I35" s="6"/>
    </row>
    <row r="36" spans="1:35" ht="16.5" customHeight="1" x14ac:dyDescent="0.2">
      <c r="A36" s="27"/>
      <c r="B36" s="37" t="s">
        <v>46</v>
      </c>
      <c r="C36" s="24" t="s">
        <v>306</v>
      </c>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I36" s="6"/>
    </row>
    <row r="37" spans="1:35" ht="16.5" customHeight="1" x14ac:dyDescent="0.2">
      <c r="A37" s="27"/>
      <c r="B37" s="37" t="s">
        <v>47</v>
      </c>
      <c r="C37" s="24" t="s">
        <v>336</v>
      </c>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I37" s="6"/>
    </row>
    <row r="38" spans="1:35" ht="16.5" customHeight="1" x14ac:dyDescent="0.2">
      <c r="A38" s="27"/>
      <c r="B38" s="37"/>
      <c r="C38" s="24" t="s">
        <v>337</v>
      </c>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I38" s="6"/>
    </row>
    <row r="39" spans="1:35" ht="16.5" customHeight="1" x14ac:dyDescent="0.2">
      <c r="A39" s="28"/>
      <c r="B39" s="37" t="s">
        <v>48</v>
      </c>
      <c r="C39" s="24" t="s">
        <v>234</v>
      </c>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I39" s="6"/>
    </row>
    <row r="40" spans="1:35" ht="16.5" customHeight="1" x14ac:dyDescent="0.2">
      <c r="A40" s="28"/>
      <c r="B40" s="37" t="s">
        <v>64</v>
      </c>
      <c r="C40" s="24" t="s">
        <v>288</v>
      </c>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I40" s="6"/>
    </row>
    <row r="41" spans="1:35" ht="16.5" customHeight="1" x14ac:dyDescent="0.2">
      <c r="A41" s="28"/>
      <c r="B41" s="37"/>
      <c r="C41" s="24" t="s">
        <v>289</v>
      </c>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I41" s="6"/>
    </row>
    <row r="42" spans="1:35" ht="16.5" customHeight="1" x14ac:dyDescent="0.2">
      <c r="A42" s="28"/>
      <c r="C42" s="1" t="s">
        <v>290</v>
      </c>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I42" s="6"/>
    </row>
    <row r="43" spans="1:35" ht="16.5" customHeight="1" x14ac:dyDescent="0.2">
      <c r="A43" s="28"/>
      <c r="B43" s="37" t="s">
        <v>65</v>
      </c>
      <c r="C43" s="24" t="s">
        <v>307</v>
      </c>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I43" s="6"/>
    </row>
    <row r="44" spans="1:35" ht="16.5" customHeight="1" x14ac:dyDescent="0.2">
      <c r="A44" s="29"/>
      <c r="B44" s="30"/>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8"/>
      <c r="AH44" s="8"/>
      <c r="AI44" s="9"/>
    </row>
    <row r="45" spans="1:35" ht="16.5" customHeight="1" x14ac:dyDescent="0.2">
      <c r="A45" s="17"/>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row>
    <row r="46" spans="1:35" ht="16.5" customHeight="1" x14ac:dyDescent="0.2">
      <c r="A46" s="16"/>
      <c r="B46" s="16"/>
    </row>
  </sheetData>
  <sheetProtection selectLockedCells="1"/>
  <mergeCells count="89">
    <mergeCell ref="I28:J29"/>
    <mergeCell ref="K28:K29"/>
    <mergeCell ref="L28:L29"/>
    <mergeCell ref="B28:C29"/>
    <mergeCell ref="D28:E29"/>
    <mergeCell ref="F28:F29"/>
    <mergeCell ref="G28:G29"/>
    <mergeCell ref="H28:H29"/>
    <mergeCell ref="K24:K25"/>
    <mergeCell ref="L24:L25"/>
    <mergeCell ref="B26:C27"/>
    <mergeCell ref="D26:E27"/>
    <mergeCell ref="F26:F27"/>
    <mergeCell ref="G26:G27"/>
    <mergeCell ref="H26:H27"/>
    <mergeCell ref="I26:J27"/>
    <mergeCell ref="K26:K27"/>
    <mergeCell ref="L26:L27"/>
    <mergeCell ref="AC28:AG28"/>
    <mergeCell ref="AC29:AG29"/>
    <mergeCell ref="B22:C23"/>
    <mergeCell ref="D22:E23"/>
    <mergeCell ref="F22:F23"/>
    <mergeCell ref="G22:G23"/>
    <mergeCell ref="H22:H23"/>
    <mergeCell ref="I22:J23"/>
    <mergeCell ref="K22:K23"/>
    <mergeCell ref="L22:L23"/>
    <mergeCell ref="B24:C25"/>
    <mergeCell ref="D24:E25"/>
    <mergeCell ref="F24:F25"/>
    <mergeCell ref="G24:G25"/>
    <mergeCell ref="H24:H25"/>
    <mergeCell ref="I24:J25"/>
    <mergeCell ref="AC23:AG23"/>
    <mergeCell ref="AC24:AG24"/>
    <mergeCell ref="AC25:AG25"/>
    <mergeCell ref="AC26:AG26"/>
    <mergeCell ref="AC27:AG27"/>
    <mergeCell ref="AC18:AG18"/>
    <mergeCell ref="AC19:AG19"/>
    <mergeCell ref="AC20:AG20"/>
    <mergeCell ref="AC21:AG21"/>
    <mergeCell ref="AC22:AG22"/>
    <mergeCell ref="I20:J21"/>
    <mergeCell ref="K20:K21"/>
    <mergeCell ref="L20:L21"/>
    <mergeCell ref="X18:AB18"/>
    <mergeCell ref="X19:AB19"/>
    <mergeCell ref="X20:AB20"/>
    <mergeCell ref="X21:AB21"/>
    <mergeCell ref="I18:J19"/>
    <mergeCell ref="K18:K19"/>
    <mergeCell ref="L18:L19"/>
    <mergeCell ref="B20:C21"/>
    <mergeCell ref="D20:E21"/>
    <mergeCell ref="F20:F21"/>
    <mergeCell ref="G20:G21"/>
    <mergeCell ref="H20:H21"/>
    <mergeCell ref="M26:V29"/>
    <mergeCell ref="W26:W29"/>
    <mergeCell ref="M22:V25"/>
    <mergeCell ref="W22:W25"/>
    <mergeCell ref="M18:V21"/>
    <mergeCell ref="W18:W21"/>
    <mergeCell ref="B18:C19"/>
    <mergeCell ref="D18:E19"/>
    <mergeCell ref="F18:F19"/>
    <mergeCell ref="G18:G19"/>
    <mergeCell ref="H18:H19"/>
    <mergeCell ref="B17:L17"/>
    <mergeCell ref="M17:W17"/>
    <mergeCell ref="X17:AH17"/>
    <mergeCell ref="A4:AI4"/>
    <mergeCell ref="E8:F8"/>
    <mergeCell ref="H8:I8"/>
    <mergeCell ref="K8:L8"/>
    <mergeCell ref="W11:AC11"/>
    <mergeCell ref="B15:L16"/>
    <mergeCell ref="N15:AH15"/>
    <mergeCell ref="N16:AH16"/>
    <mergeCell ref="X27:AB27"/>
    <mergeCell ref="X28:AB28"/>
    <mergeCell ref="X29:AB29"/>
    <mergeCell ref="X22:AB22"/>
    <mergeCell ref="X23:AB23"/>
    <mergeCell ref="X24:AB24"/>
    <mergeCell ref="X25:AB25"/>
    <mergeCell ref="X26:AB26"/>
  </mergeCells>
  <phoneticPr fontId="1"/>
  <conditionalFormatting sqref="E8:F8 H8:I8 M18:V21">
    <cfRule type="containsBlanks" dxfId="7" priority="17">
      <formula>LEN(TRIM(E8))=0</formula>
    </cfRule>
  </conditionalFormatting>
  <conditionalFormatting sqref="E8:F8">
    <cfRule type="containsBlanks" dxfId="6" priority="23">
      <formula>LEN(TRIM(E8))=0</formula>
    </cfRule>
  </conditionalFormatting>
  <conditionalFormatting sqref="H8:I8">
    <cfRule type="containsBlanks" dxfId="5" priority="22">
      <formula>LEN(TRIM(H8))=0</formula>
    </cfRule>
  </conditionalFormatting>
  <conditionalFormatting sqref="K8:L8">
    <cfRule type="containsBlanks" dxfId="4" priority="1">
      <formula>LEN(TRIM(K8))=0</formula>
    </cfRule>
    <cfRule type="containsBlanks" dxfId="3" priority="2">
      <formula>LEN(TRIM(K8))=0</formula>
    </cfRule>
  </conditionalFormatting>
  <conditionalFormatting sqref="M18:V21">
    <cfRule type="containsBlanks" dxfId="2" priority="20">
      <formula>LEN(TRIM(M18))=0</formula>
    </cfRule>
  </conditionalFormatting>
  <conditionalFormatting sqref="W11:AC11">
    <cfRule type="containsText" dxfId="1" priority="24" operator="containsText" text="0">
      <formula>NOT(ISERROR(SEARCH("0",W11)))</formula>
    </cfRule>
  </conditionalFormatting>
  <conditionalFormatting sqref="X18:X21">
    <cfRule type="containsBlanks" dxfId="0" priority="8">
      <formula>LEN(TRIM(X18))=0</formula>
    </cfRule>
  </conditionalFormatting>
  <dataValidations count="1">
    <dataValidation type="list" allowBlank="1" showInputMessage="1" showErrorMessage="1" sqref="X18:AB21 AC18:AG18" xr:uid="{00000000-0002-0000-0800-000000000000}">
      <formula1>$AK$18:$AK$22</formula1>
    </dataValidation>
  </dataValidations>
  <pageMargins left="0.9055118110236221" right="0.51181102362204722" top="1.3385826771653544" bottom="0.55118110236220474" header="0.31496062992125984" footer="0.31496062992125984"/>
  <pageSetup paperSize="9" scale="90" orientation="portrait" r:id="rId1"/>
  <headerFooter>
    <oddHeader>&amp;L
&amp;"-,太字"&amp;14① 選挙運動用自動車&amp;"-,標準"&amp;11　「その他の契約」を締結したとき
　　選挙運動用自動車使用証明書（運転手）&amp;R【様式記載例及び契約書作成例】</oddHeader>
    <oddFooter>&amp;C&amp;12 13</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基本情報</vt:lpstr>
      <vt:lpstr>P6.車両賃貸借契約書</vt:lpstr>
      <vt:lpstr>P7.運転契約書（運転手）</vt:lpstr>
      <vt:lpstr>P8.自動車燃料契約書</vt:lpstr>
      <vt:lpstr>P9.契約届出書</vt:lpstr>
      <vt:lpstr>P10.燃料代の確認申請書</vt:lpstr>
      <vt:lpstr>P11.自動車使用証明書（自動車）</vt:lpstr>
      <vt:lpstr>P12.自動車使用証明書（燃料）</vt:lpstr>
      <vt:lpstr>P13.自動車使用証明書（運転手）</vt:lpstr>
      <vt:lpstr>P10.燃料代の確認申請書!Print_Area</vt:lpstr>
      <vt:lpstr>'P11.自動車使用証明書（自動車）'!Print_Area</vt:lpstr>
      <vt:lpstr>'P12.自動車使用証明書（燃料）'!Print_Area</vt:lpstr>
      <vt:lpstr>'P13.自動車使用証明書（運転手）'!Print_Area</vt:lpstr>
      <vt:lpstr>P6.車両賃貸借契約書!Print_Area</vt:lpstr>
      <vt:lpstr>'P7.運転契約書（運転手）'!Print_Area</vt:lpstr>
      <vt:lpstr>P8.自動車燃料契約書!Print_Area</vt:lpstr>
      <vt:lpstr>P9.契約届出書!Print_Area</vt:lpstr>
      <vt:lpstr>基本情報!Print_Area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迎悟</dc:creator>
  <cp:lastModifiedBy>daiichiro takebe</cp:lastModifiedBy>
  <cp:lastPrinted>2022-08-02T07:33:34Z</cp:lastPrinted>
  <dcterms:created xsi:type="dcterms:W3CDTF">2014-07-18T04:25:04Z</dcterms:created>
  <dcterms:modified xsi:type="dcterms:W3CDTF">2024-07-26T02:01:11Z</dcterms:modified>
</cp:coreProperties>
</file>